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<sst xmlns="http://schemas.openxmlformats.org/spreadsheetml/2006/main" count="336" uniqueCount="200">
  <si>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</si>
  <si>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</si>
  <si>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</si>
  <si>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</si>
  <si>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</si>
  <si>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</si>
  <si>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</si>
  <si>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</si>
  <si>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</si>
  <si>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</si>
  <si>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</si>
  <si>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</si>
  <si>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</si>
  <si>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</si>
  <si>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</si>
  <si>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</si>
  <si>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</si>
  <si>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</si>
  <si>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</si>
  <si>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</si>
  <si>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</si>
  <si>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</si>
  <si>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</si>
  <si>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</si>
  <si>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</si>
  <si>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</si>
  <si>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</si>
  <si>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</si>
  <si>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</si>
  <si>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</si>
  <si>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</si>
  <si>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</si>
  <si>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</si>
  <si>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</si>
  <si>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</si>
  <si>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</si>
  <si>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NET TANGIBLE ASSETS PER SHARE (RM)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</si>
  <si>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</si>
  <si>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</si>
  <si>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</si>
  <si>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</si>
  <si>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</si>
  <si>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</si>
  <si>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</si>
  <si>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</si>
  <si>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</si>
  <si>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</si>
  <si>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</si>
  <si>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</si>
  <si>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</si>
  <si>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</si>
  <si>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</si>
  <si>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</si>
  <si>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</si>
  <si>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</si>
  <si>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</si>
  <si>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</si>
  <si>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</si>
  <si>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</si>
  <si>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</si>
  <si>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</si>
  <si>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</si>
  <si>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</si>
  <si>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</si>
  <si>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</si>
  <si>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</si>
  <si>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</si>
  <si>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</si>
  <si>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</si>
  <si>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</si>
  <si>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</si>
  <si>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</si>
  <si>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</si>
  <si>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</si>
  <si>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</si>
  <si>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</si>
  <si>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</si>
  <si>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</si>
  <si>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</si>
  <si>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</si>
  <si>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</si>
  <si>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</si>
  <si>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</si>
  <si>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</si>
  <si>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</si>
  <si>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</si>
  <si>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</si>
  <si>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</si>
  <si>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</si>
  <si>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</si>
  <si>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</si>
  <si>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</si>
  <si>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</si>
  <si>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</si>
  <si>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</si>
  <si>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</si>
  <si>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</si>
  <si>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</si>
  <si>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</si>
  <si>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</si>
  <si>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</si>
  <si>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</si>
  <si>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</si>
  <si>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NET CURRENT ASSETS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</si>
  <si>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</si>
  <si>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</si>
  <si>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</si>
  <si>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</si>
  <si>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</si>
  <si>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</si>
  <si>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</si>
  <si>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</si>
  <si>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</si>
  <si>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</si>
  <si>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</si>
  <si>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</si>
  <si>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</si>
  <si>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</si>
  <si>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</si>
  <si>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</si>
  <si>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</si>
  <si>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</si>
  <si>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</si>
  <si>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</si>
  <si>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</si>
  <si>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</si>
  <si>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</si>
  <si>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</si>
  <si>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</si>
  <si>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</si>
  <si>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</si>
  <si>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</si>
  <si>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</si>
  <si>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</si>
  <si>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</si>
  <si>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</si>
  <si>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</si>
  <si>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</si>
  <si>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</si>
  <si>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</si>
  <si>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</si>
  <si>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</si>
  <si>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</si>
  <si>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</si>
  <si>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</si>
  <si>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</si>
  <si>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</si>
  <si>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</si>
  <si>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</si>
  <si>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</si>
  <si>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</si>
  <si>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income</t>
  </si>
  <si>
    <t>Interest received</t>
  </si>
  <si>
    <t>Dividend paid</t>
  </si>
  <si>
    <t>Deposits with licensed bank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</si>
  <si>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</si>
  <si>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</si>
  <si>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</si>
  <si>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</si>
  <si>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</si>
  <si>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</si>
  <si>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</si>
  <si>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</si>
  <si>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</si>
  <si>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</si>
  <si>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</si>
  <si>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Balance at 31 January 2004</t>
  </si>
  <si>
    <t>31/1/2005</t>
  </si>
  <si>
    <t>CASH FLOW FROM INVESTING ACTIVITY</t>
  </si>
  <si>
    <t>(Audited)</t>
  </si>
  <si>
    <t>Share premium account</t>
  </si>
  <si>
    <t>Drawdown of term loan</t>
  </si>
  <si>
    <t>Net profit before taxation</t>
  </si>
  <si>
    <t>YEAR ENDED</t>
  </si>
  <si>
    <t>31/1/2004</t>
  </si>
  <si>
    <t>Balance at 31 January 2005</t>
  </si>
  <si>
    <t>Payment for share issue expenses</t>
  </si>
  <si>
    <t>31/1/2006</t>
  </si>
  <si>
    <t>the year ended 31 January 2005.</t>
  </si>
  <si>
    <t>CASH AND CASH EQUIVALENTS AT THE BEGINNING OF PERIOD</t>
  </si>
  <si>
    <t>CASH AND CASH EQUIVALENTS AT THE END OF THE PERIOD</t>
  </si>
  <si>
    <t>PERIOD</t>
  </si>
  <si>
    <t>N/A</t>
  </si>
  <si>
    <t>Proceed from disposal of fixed asset</t>
  </si>
  <si>
    <t>Gain on disposal of fixed assets</t>
  </si>
  <si>
    <t>PERIOD ENDED</t>
  </si>
  <si>
    <t>Quarterly report on consolidated results for the period ended 31/10/2005</t>
  </si>
  <si>
    <t>31/10/2005</t>
  </si>
  <si>
    <t>31/10/2004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</si>
  <si>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</si>
  <si>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</si>
  <si>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</si>
  <si>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</si>
  <si>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</si>
  <si>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>for the year ended 31 January 2005.</t>
  </si>
  <si>
    <t>29/12/2005</t>
  </si>
  <si>
    <t>Balance at 31 October 2004</t>
  </si>
  <si>
    <t>Net profit for the 9 months period</t>
  </si>
  <si>
    <t>Balance at 31 October 2005</t>
  </si>
  <si>
    <t xml:space="preserve">PRECEDING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</si>
</sst>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41" fontId="7" fillId="0" borderId="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5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41" fontId="2" fillId="0" borderId="3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I108" sqref="I108"/>
    </sheetView>
  </sheetViews>
  <sheetFormatPr defaultColWidth="9.140625" defaultRowHeight="12.75"/>
  <cols>
    <col min="1" max="1" width="1.7109375" style="2" customWidth="1"/>
    <col min="2" max="2" width="3.140625" style="2" customWidth="1"/>
    <col min="3" max="3" width="3.28125" style="2" customWidth="1"/>
    <col min="4" max="4" width="8.28125" style="2" customWidth="1"/>
    <col min="5" max="5" width="12.421875" style="2" customWidth="1"/>
    <col min="6" max="6" width="12.28125" style="50" customWidth="1"/>
    <col min="7" max="7" width="2.8515625" style="50" customWidth="1"/>
    <col min="8" max="8" width="14.140625" style="50" customWidth="1"/>
    <col min="9" max="9" width="2.421875" style="50" customWidth="1"/>
    <col min="10" max="10" width="12.421875" style="50" customWidth="1"/>
    <col min="11" max="11" width="2.57421875" style="2" customWidth="1"/>
    <col min="12" max="12" width="14.00390625" style="50" bestFit="1" customWidth="1"/>
    <col min="13" max="16384" width="9.140625" style="2" customWidth="1"/>
  </cols>
  <sheetData>
    <row r="1" ht="11.25">
      <c r="A1" s="1" t="s">
        <v>0</v>
      </c>
    </row>
    <row r="2" spans="1:5" ht="11.25">
      <c r="A2" s="2" t="s">
        <v>1</v>
      </c>
      <c r="E2" s="3" t="s">
        <v>2</v>
      </c>
    </row>
    <row r="3" spans="1:6" ht="11.25">
      <c r="A3" s="2" t="s">
        <v>3</v>
      </c>
      <c r="E3" s="3" t="s">
        <v>2</v>
      </c>
      <c r="F3" s="50" t="s">
        <v>4</v>
      </c>
    </row>
    <row r="4" spans="1:6" ht="11.25">
      <c r="A4" s="2" t="s">
        <v>5</v>
      </c>
      <c r="E4" s="3" t="s">
        <v>2</v>
      </c>
      <c r="F4" s="50" t="s">
        <v>6</v>
      </c>
    </row>
    <row r="5" spans="1:6" ht="11.25">
      <c r="A5" s="2" t="s">
        <v>7</v>
      </c>
      <c r="E5" s="3" t="s">
        <v>2</v>
      </c>
      <c r="F5" s="50" t="s">
        <v>195</v>
      </c>
    </row>
    <row r="6" spans="1:6" ht="11.25">
      <c r="A6" s="2" t="s">
        <v>8</v>
      </c>
      <c r="E6" s="3" t="s">
        <v>2</v>
      </c>
      <c r="F6" s="50" t="s">
        <v>177</v>
      </c>
    </row>
    <row r="7" spans="1:6" ht="11.25">
      <c r="A7" s="2" t="s">
        <v>9</v>
      </c>
      <c r="E7" s="3" t="s">
        <v>2</v>
      </c>
      <c r="F7" s="60">
        <v>3</v>
      </c>
    </row>
    <row r="8" ht="11.25">
      <c r="E8" s="3"/>
    </row>
    <row r="9" spans="1:12" ht="11.25">
      <c r="A9" s="97" t="s">
        <v>186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1.25">
      <c r="A10" s="98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1.25">
      <c r="A11" s="6"/>
      <c r="B11" s="6"/>
      <c r="C11" s="6"/>
      <c r="D11" s="6"/>
      <c r="E11" s="6"/>
      <c r="F11" s="61"/>
      <c r="G11" s="61"/>
      <c r="H11" s="61"/>
      <c r="I11" s="61"/>
      <c r="J11" s="61"/>
      <c r="K11" s="6"/>
      <c r="L11" s="61"/>
    </row>
    <row r="12" ht="11.25">
      <c r="A12" s="1"/>
    </row>
    <row r="13" spans="1:12" ht="11.25">
      <c r="A13" s="97" t="s">
        <v>143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5" spans="6:12" ht="11.25">
      <c r="F15" s="99" t="s">
        <v>37</v>
      </c>
      <c r="G15" s="99"/>
      <c r="H15" s="99"/>
      <c r="I15" s="62"/>
      <c r="J15" s="100" t="s">
        <v>38</v>
      </c>
      <c r="K15" s="100"/>
      <c r="L15" s="100"/>
    </row>
    <row r="16" spans="6:12" ht="11.25">
      <c r="F16" s="63"/>
      <c r="G16" s="63"/>
      <c r="H16" s="63"/>
      <c r="I16" s="63"/>
      <c r="J16" s="63"/>
      <c r="K16" s="16"/>
      <c r="L16" s="63"/>
    </row>
    <row r="17" spans="6:12" ht="11.25">
      <c r="F17" s="62"/>
      <c r="G17" s="62"/>
      <c r="H17" s="62" t="s">
        <v>39</v>
      </c>
      <c r="I17" s="62"/>
      <c r="J17" s="62"/>
      <c r="K17" s="7"/>
      <c r="L17" s="62" t="s">
        <v>39</v>
      </c>
    </row>
    <row r="18" spans="6:12" ht="11.25">
      <c r="F18" s="62" t="s">
        <v>40</v>
      </c>
      <c r="G18" s="62"/>
      <c r="H18" s="62" t="s">
        <v>41</v>
      </c>
      <c r="I18" s="62"/>
      <c r="J18" s="62" t="s">
        <v>40</v>
      </c>
      <c r="K18" s="7"/>
      <c r="L18" s="62" t="s">
        <v>41</v>
      </c>
    </row>
    <row r="19" spans="6:12" ht="11.25">
      <c r="F19" s="62" t="s">
        <v>11</v>
      </c>
      <c r="G19" s="62"/>
      <c r="H19" s="62" t="s">
        <v>42</v>
      </c>
      <c r="I19" s="62"/>
      <c r="J19" s="62" t="s">
        <v>43</v>
      </c>
      <c r="K19" s="7"/>
      <c r="L19" s="62" t="s">
        <v>42</v>
      </c>
    </row>
    <row r="20" spans="6:12" ht="11.25">
      <c r="F20" s="62" t="s">
        <v>111</v>
      </c>
      <c r="G20" s="64"/>
      <c r="H20" s="62" t="s">
        <v>144</v>
      </c>
      <c r="I20" s="62"/>
      <c r="J20" s="62" t="s">
        <v>111</v>
      </c>
      <c r="K20" s="17"/>
      <c r="L20" s="62" t="s">
        <v>173</v>
      </c>
    </row>
    <row r="21" spans="6:12" ht="11.25">
      <c r="F21" s="62" t="s">
        <v>187</v>
      </c>
      <c r="G21" s="65"/>
      <c r="H21" s="62" t="s">
        <v>188</v>
      </c>
      <c r="I21" s="65"/>
      <c r="J21" s="62" t="s">
        <v>187</v>
      </c>
      <c r="K21" s="18"/>
      <c r="L21" s="62" t="s">
        <v>188</v>
      </c>
    </row>
    <row r="22" spans="6:12" ht="11.25">
      <c r="F22" s="62" t="s">
        <v>141</v>
      </c>
      <c r="G22" s="65"/>
      <c r="H22" s="62" t="s">
        <v>141</v>
      </c>
      <c r="I22" s="65"/>
      <c r="J22" s="62" t="s">
        <v>141</v>
      </c>
      <c r="K22" s="18"/>
      <c r="L22" s="62" t="s">
        <v>141</v>
      </c>
    </row>
    <row r="23" spans="6:12" ht="11.25">
      <c r="F23" s="62"/>
      <c r="G23" s="65"/>
      <c r="H23" s="62"/>
      <c r="I23" s="65"/>
      <c r="J23" s="62"/>
      <c r="K23" s="18"/>
      <c r="L23" s="62"/>
    </row>
    <row r="24" spans="6:12" ht="11.25">
      <c r="F24" s="62" t="s">
        <v>101</v>
      </c>
      <c r="G24" s="62"/>
      <c r="H24" s="62" t="s">
        <v>101</v>
      </c>
      <c r="I24" s="62"/>
      <c r="J24" s="62" t="s">
        <v>101</v>
      </c>
      <c r="K24" s="7"/>
      <c r="L24" s="62" t="s">
        <v>101</v>
      </c>
    </row>
    <row r="25" spans="6:12" ht="11.25">
      <c r="F25" s="51"/>
      <c r="G25" s="51"/>
      <c r="H25" s="51"/>
      <c r="I25" s="51"/>
      <c r="J25" s="51"/>
      <c r="K25" s="3"/>
      <c r="L25" s="51"/>
    </row>
    <row r="26" spans="1:12" ht="11.25">
      <c r="A26" s="3">
        <v>1</v>
      </c>
      <c r="B26" s="3" t="s">
        <v>44</v>
      </c>
      <c r="C26" s="2" t="s">
        <v>45</v>
      </c>
      <c r="F26" s="66">
        <f>36668-26876</f>
        <v>9792</v>
      </c>
      <c r="G26" s="67"/>
      <c r="H26" s="66">
        <v>11984</v>
      </c>
      <c r="I26" s="67"/>
      <c r="J26" s="66">
        <v>36668</v>
      </c>
      <c r="K26" s="25"/>
      <c r="L26" s="66">
        <v>36023</v>
      </c>
    </row>
    <row r="27" spans="1:12" ht="11.25">
      <c r="A27" s="3"/>
      <c r="B27" s="3"/>
      <c r="F27" s="68"/>
      <c r="G27" s="67"/>
      <c r="H27" s="30"/>
      <c r="I27" s="67"/>
      <c r="J27" s="68"/>
      <c r="K27" s="25"/>
      <c r="L27" s="30"/>
    </row>
    <row r="28" spans="1:12" ht="11.25">
      <c r="A28" s="3"/>
      <c r="B28" s="3" t="s">
        <v>46</v>
      </c>
      <c r="C28" s="2" t="s">
        <v>47</v>
      </c>
      <c r="F28" s="66">
        <v>0</v>
      </c>
      <c r="G28" s="67"/>
      <c r="H28" s="69">
        <v>0</v>
      </c>
      <c r="I28" s="67"/>
      <c r="J28" s="66">
        <v>0</v>
      </c>
      <c r="K28" s="25"/>
      <c r="L28" s="69">
        <v>0</v>
      </c>
    </row>
    <row r="29" spans="1:12" ht="11.25">
      <c r="A29" s="3"/>
      <c r="B29" s="3"/>
      <c r="F29" s="68"/>
      <c r="G29" s="67"/>
      <c r="H29" s="30"/>
      <c r="I29" s="67"/>
      <c r="J29" s="68"/>
      <c r="K29" s="25"/>
      <c r="L29" s="30"/>
    </row>
    <row r="30" spans="1:12" ht="11.25">
      <c r="A30" s="3"/>
      <c r="B30" s="3" t="s">
        <v>48</v>
      </c>
      <c r="C30" s="2" t="s">
        <v>49</v>
      </c>
      <c r="F30" s="66">
        <f>24-29</f>
        <v>-5</v>
      </c>
      <c r="G30" s="67"/>
      <c r="H30" s="66">
        <v>14</v>
      </c>
      <c r="I30" s="67"/>
      <c r="J30" s="66">
        <v>24</v>
      </c>
      <c r="K30" s="25"/>
      <c r="L30" s="66">
        <v>53</v>
      </c>
    </row>
    <row r="31" spans="1:12" ht="11.25">
      <c r="A31" s="3"/>
      <c r="B31" s="3"/>
      <c r="F31" s="59"/>
      <c r="G31" s="67"/>
      <c r="H31" s="59"/>
      <c r="I31" s="67"/>
      <c r="J31" s="59"/>
      <c r="K31" s="25"/>
      <c r="L31" s="59"/>
    </row>
    <row r="32" spans="1:12" ht="11.25">
      <c r="A32" s="3"/>
      <c r="B32" s="3" t="s">
        <v>57</v>
      </c>
      <c r="C32" s="2" t="s">
        <v>189</v>
      </c>
      <c r="F32" s="59"/>
      <c r="G32" s="67"/>
      <c r="H32" s="59"/>
      <c r="I32" s="67"/>
      <c r="J32" s="59"/>
      <c r="K32" s="25"/>
      <c r="L32" s="59"/>
    </row>
    <row r="33" spans="1:12" ht="11.25">
      <c r="A33" s="3"/>
      <c r="B33" s="3"/>
      <c r="C33" s="2" t="s">
        <v>190</v>
      </c>
      <c r="F33" s="59"/>
      <c r="G33" s="67"/>
      <c r="H33" s="59"/>
      <c r="I33" s="67"/>
      <c r="J33" s="59"/>
      <c r="K33" s="25"/>
      <c r="L33" s="59"/>
    </row>
    <row r="34" spans="1:12" ht="11.25">
      <c r="A34" s="3"/>
      <c r="B34" s="3"/>
      <c r="C34" s="2" t="s">
        <v>191</v>
      </c>
      <c r="F34" s="59"/>
      <c r="G34" s="67"/>
      <c r="H34" s="59"/>
      <c r="I34" s="67"/>
      <c r="J34" s="59"/>
      <c r="K34" s="25"/>
      <c r="L34" s="59"/>
    </row>
    <row r="35" spans="1:12" ht="11.25">
      <c r="A35" s="3"/>
      <c r="B35" s="3"/>
      <c r="C35" s="2" t="s">
        <v>192</v>
      </c>
      <c r="F35" s="59">
        <f>F41-F26-F28-F30</f>
        <v>-2879</v>
      </c>
      <c r="G35" s="67"/>
      <c r="H35" s="59">
        <f>H41-H26-H28-H30</f>
        <v>-2364</v>
      </c>
      <c r="I35" s="67"/>
      <c r="J35" s="59">
        <f>J41-J26-J28-J30</f>
        <v>-8556</v>
      </c>
      <c r="K35" s="25"/>
      <c r="L35" s="59">
        <f>L41-L26-L28-L30</f>
        <v>-8345</v>
      </c>
    </row>
    <row r="36" spans="1:12" ht="11.25">
      <c r="A36" s="3"/>
      <c r="B36" s="3"/>
      <c r="F36" s="68"/>
      <c r="G36" s="67"/>
      <c r="H36" s="30"/>
      <c r="I36" s="67"/>
      <c r="J36" s="68"/>
      <c r="K36" s="25"/>
      <c r="L36" s="30"/>
    </row>
    <row r="37" spans="1:12" ht="11.25">
      <c r="A37" s="3">
        <v>2</v>
      </c>
      <c r="B37" s="3" t="s">
        <v>44</v>
      </c>
      <c r="C37" s="2" t="s">
        <v>50</v>
      </c>
      <c r="F37" s="70"/>
      <c r="G37" s="67"/>
      <c r="H37" s="71"/>
      <c r="I37" s="67"/>
      <c r="J37" s="70"/>
      <c r="K37" s="25"/>
      <c r="L37" s="71"/>
    </row>
    <row r="38" spans="1:12" ht="11.25">
      <c r="A38" s="3"/>
      <c r="B38" s="3"/>
      <c r="C38" s="2" t="s">
        <v>51</v>
      </c>
      <c r="F38" s="72"/>
      <c r="G38" s="67"/>
      <c r="H38" s="73"/>
      <c r="I38" s="67"/>
      <c r="J38" s="72"/>
      <c r="K38" s="25"/>
      <c r="L38" s="73"/>
    </row>
    <row r="39" spans="2:12" ht="11.25">
      <c r="B39" s="3"/>
      <c r="C39" s="2" t="s">
        <v>52</v>
      </c>
      <c r="F39" s="72"/>
      <c r="G39" s="67"/>
      <c r="H39" s="73"/>
      <c r="I39" s="67"/>
      <c r="J39" s="72"/>
      <c r="K39" s="25"/>
      <c r="L39" s="73"/>
    </row>
    <row r="40" spans="2:12" ht="11.25">
      <c r="B40" s="3"/>
      <c r="C40" s="2" t="s">
        <v>53</v>
      </c>
      <c r="F40" s="72"/>
      <c r="G40" s="67"/>
      <c r="H40" s="73"/>
      <c r="I40" s="67"/>
      <c r="J40" s="72"/>
      <c r="K40" s="25"/>
      <c r="L40" s="73"/>
    </row>
    <row r="41" spans="2:12" ht="11.25">
      <c r="B41" s="3"/>
      <c r="C41" s="2" t="s">
        <v>54</v>
      </c>
      <c r="F41" s="72">
        <f>28136-21228</f>
        <v>6908</v>
      </c>
      <c r="G41" s="67"/>
      <c r="H41" s="72">
        <v>9634</v>
      </c>
      <c r="I41" s="67"/>
      <c r="J41" s="72">
        <v>28136</v>
      </c>
      <c r="K41" s="25"/>
      <c r="L41" s="72">
        <v>27731</v>
      </c>
    </row>
    <row r="42" spans="2:12" ht="11.25">
      <c r="B42" s="3"/>
      <c r="F42" s="72" t="s">
        <v>162</v>
      </c>
      <c r="G42" s="67"/>
      <c r="H42" s="73"/>
      <c r="I42" s="67"/>
      <c r="J42" s="72" t="s">
        <v>162</v>
      </c>
      <c r="K42" s="25"/>
      <c r="L42" s="73"/>
    </row>
    <row r="43" spans="2:12" ht="11.25">
      <c r="B43" s="3" t="s">
        <v>46</v>
      </c>
      <c r="C43" s="2" t="s">
        <v>55</v>
      </c>
      <c r="F43" s="72">
        <f>-1251+755</f>
        <v>-496</v>
      </c>
      <c r="G43" s="67"/>
      <c r="H43" s="72">
        <v>-332</v>
      </c>
      <c r="I43" s="67"/>
      <c r="J43" s="72">
        <v>-1251</v>
      </c>
      <c r="K43" s="25"/>
      <c r="L43" s="72">
        <v>-1040</v>
      </c>
    </row>
    <row r="44" spans="2:12" ht="11.25">
      <c r="B44" s="3"/>
      <c r="F44" s="72"/>
      <c r="G44" s="67"/>
      <c r="H44" s="73"/>
      <c r="I44" s="67"/>
      <c r="J44" s="72"/>
      <c r="K44" s="25"/>
      <c r="L44" s="73"/>
    </row>
    <row r="45" spans="2:12" ht="11.25">
      <c r="B45" s="3" t="s">
        <v>48</v>
      </c>
      <c r="C45" s="2" t="s">
        <v>56</v>
      </c>
      <c r="F45" s="72">
        <f>-7366+4704</f>
        <v>-2662</v>
      </c>
      <c r="G45" s="67"/>
      <c r="H45" s="72">
        <v>-2062</v>
      </c>
      <c r="I45" s="67"/>
      <c r="J45" s="72">
        <f>-6873-493</f>
        <v>-7366</v>
      </c>
      <c r="K45" s="25"/>
      <c r="L45" s="72">
        <v>-6169</v>
      </c>
    </row>
    <row r="46" spans="2:12" ht="11.25">
      <c r="B46" s="3"/>
      <c r="F46" s="72"/>
      <c r="G46" s="67"/>
      <c r="H46" s="73"/>
      <c r="I46" s="67"/>
      <c r="J46" s="72"/>
      <c r="K46" s="25"/>
      <c r="L46" s="73"/>
    </row>
    <row r="47" spans="2:12" ht="11.25">
      <c r="B47" s="3" t="s">
        <v>57</v>
      </c>
      <c r="C47" s="2" t="s">
        <v>58</v>
      </c>
      <c r="F47" s="74">
        <v>0</v>
      </c>
      <c r="G47" s="67"/>
      <c r="H47" s="75">
        <v>0</v>
      </c>
      <c r="I47" s="67"/>
      <c r="J47" s="74">
        <v>0</v>
      </c>
      <c r="K47" s="25"/>
      <c r="L47" s="75">
        <v>0</v>
      </c>
    </row>
    <row r="48" spans="2:12" ht="11.25">
      <c r="B48" s="3"/>
      <c r="F48" s="59"/>
      <c r="G48" s="67"/>
      <c r="H48" s="76"/>
      <c r="I48" s="67"/>
      <c r="J48" s="59"/>
      <c r="K48" s="25"/>
      <c r="L48" s="76"/>
    </row>
    <row r="49" spans="2:12" ht="11.25">
      <c r="B49" s="3" t="s">
        <v>59</v>
      </c>
      <c r="C49" s="2" t="s">
        <v>60</v>
      </c>
      <c r="F49" s="30">
        <f>F41+F43+F45+F47</f>
        <v>3750</v>
      </c>
      <c r="G49" s="67"/>
      <c r="H49" s="30">
        <f>H41+H43+H45+H47</f>
        <v>7240</v>
      </c>
      <c r="I49" s="67"/>
      <c r="J49" s="30">
        <f>J41+J43+J45+J47</f>
        <v>19519</v>
      </c>
      <c r="K49" s="25"/>
      <c r="L49" s="30">
        <f>L41+L43+L45+L47</f>
        <v>20522</v>
      </c>
    </row>
    <row r="50" spans="2:12" ht="11.25">
      <c r="B50" s="3"/>
      <c r="C50" s="2" t="s">
        <v>61</v>
      </c>
      <c r="F50" s="68"/>
      <c r="G50" s="67"/>
      <c r="H50" s="30"/>
      <c r="I50" s="67"/>
      <c r="J50" s="68"/>
      <c r="K50" s="25"/>
      <c r="L50" s="30"/>
    </row>
    <row r="51" spans="2:12" ht="11.25">
      <c r="B51" s="3"/>
      <c r="C51" s="2" t="s">
        <v>54</v>
      </c>
      <c r="F51" s="68"/>
      <c r="G51" s="67"/>
      <c r="H51" s="68"/>
      <c r="I51" s="67"/>
      <c r="J51" s="68"/>
      <c r="K51" s="25"/>
      <c r="L51" s="68"/>
    </row>
    <row r="52" spans="2:12" ht="11.25">
      <c r="B52" s="3"/>
      <c r="F52" s="68"/>
      <c r="G52" s="67"/>
      <c r="H52" s="30"/>
      <c r="I52" s="67"/>
      <c r="J52" s="68"/>
      <c r="K52" s="25"/>
      <c r="L52" s="30"/>
    </row>
    <row r="53" spans="2:12" ht="11.25">
      <c r="B53" s="3" t="s">
        <v>62</v>
      </c>
      <c r="C53" s="2" t="s">
        <v>63</v>
      </c>
      <c r="F53" s="68"/>
      <c r="G53" s="67"/>
      <c r="H53" s="30"/>
      <c r="I53" s="67"/>
      <c r="J53" s="68"/>
      <c r="K53" s="25"/>
      <c r="L53" s="30"/>
    </row>
    <row r="54" spans="2:12" ht="11.25">
      <c r="B54" s="3"/>
      <c r="C54" s="2" t="s">
        <v>64</v>
      </c>
      <c r="F54" s="66">
        <v>0</v>
      </c>
      <c r="G54" s="67"/>
      <c r="H54" s="69">
        <v>0</v>
      </c>
      <c r="I54" s="67"/>
      <c r="J54" s="66">
        <v>0</v>
      </c>
      <c r="K54" s="25"/>
      <c r="L54" s="69">
        <v>0</v>
      </c>
    </row>
    <row r="55" spans="2:12" ht="11.25">
      <c r="B55" s="3"/>
      <c r="F55" s="68"/>
      <c r="G55" s="67"/>
      <c r="H55" s="30"/>
      <c r="I55" s="67"/>
      <c r="J55" s="68"/>
      <c r="K55" s="25"/>
      <c r="L55" s="30"/>
    </row>
    <row r="56" spans="2:12" ht="11.25">
      <c r="B56" s="3" t="s">
        <v>65</v>
      </c>
      <c r="C56" s="2" t="s">
        <v>60</v>
      </c>
      <c r="F56" s="68"/>
      <c r="G56" s="67"/>
      <c r="H56" s="30"/>
      <c r="I56" s="67"/>
      <c r="J56" s="68"/>
      <c r="K56" s="25"/>
      <c r="L56" s="30"/>
    </row>
    <row r="57" spans="2:12" ht="11.25">
      <c r="B57" s="3"/>
      <c r="C57" s="2" t="s">
        <v>61</v>
      </c>
      <c r="F57" s="68"/>
      <c r="G57" s="67"/>
      <c r="H57" s="30"/>
      <c r="I57" s="67"/>
      <c r="J57" s="68"/>
      <c r="K57" s="25"/>
      <c r="L57" s="30"/>
    </row>
    <row r="58" spans="2:12" ht="11.25">
      <c r="B58" s="3"/>
      <c r="C58" s="2" t="s">
        <v>66</v>
      </c>
      <c r="F58" s="68"/>
      <c r="G58" s="67"/>
      <c r="H58" s="30"/>
      <c r="I58" s="67"/>
      <c r="J58" s="68"/>
      <c r="K58" s="25"/>
      <c r="L58" s="30"/>
    </row>
    <row r="59" spans="2:12" ht="11.25">
      <c r="B59" s="3"/>
      <c r="C59" s="2" t="s">
        <v>67</v>
      </c>
      <c r="F59" s="68"/>
      <c r="G59" s="67"/>
      <c r="H59" s="30"/>
      <c r="I59" s="67"/>
      <c r="J59" s="68"/>
      <c r="K59" s="25"/>
      <c r="L59" s="30"/>
    </row>
    <row r="60" spans="2:12" ht="11.25">
      <c r="B60" s="3"/>
      <c r="C60" s="2" t="s">
        <v>68</v>
      </c>
      <c r="F60" s="68">
        <f>F49+F54</f>
        <v>3750</v>
      </c>
      <c r="G60" s="67"/>
      <c r="H60" s="68">
        <f>H49+H54</f>
        <v>7240</v>
      </c>
      <c r="I60" s="67"/>
      <c r="J60" s="68">
        <f>J49+J54</f>
        <v>19519</v>
      </c>
      <c r="K60" s="25"/>
      <c r="L60" s="68">
        <f>L49+L54</f>
        <v>20522</v>
      </c>
    </row>
    <row r="61" spans="2:12" ht="11.25">
      <c r="B61" s="3"/>
      <c r="F61" s="30"/>
      <c r="G61" s="67"/>
      <c r="H61" s="30"/>
      <c r="I61" s="67"/>
      <c r="J61" s="30"/>
      <c r="K61" s="25"/>
      <c r="L61" s="30"/>
    </row>
    <row r="62" spans="2:12" ht="11.25">
      <c r="B62" s="3" t="s">
        <v>69</v>
      </c>
      <c r="C62" s="2" t="s">
        <v>70</v>
      </c>
      <c r="F62" s="66">
        <f>-5808+4786</f>
        <v>-1022</v>
      </c>
      <c r="G62" s="67"/>
      <c r="H62" s="66">
        <v>-2509</v>
      </c>
      <c r="I62" s="67"/>
      <c r="J62" s="66">
        <f>-5808</f>
        <v>-5808</v>
      </c>
      <c r="K62" s="25"/>
      <c r="L62" s="66">
        <v>-5980</v>
      </c>
    </row>
    <row r="63" spans="2:12" ht="11.25">
      <c r="B63" s="3"/>
      <c r="F63" s="30"/>
      <c r="G63" s="67"/>
      <c r="H63" s="30"/>
      <c r="I63" s="67"/>
      <c r="J63" s="30"/>
      <c r="K63" s="25"/>
      <c r="L63" s="30"/>
    </row>
    <row r="64" spans="2:12" ht="11.25">
      <c r="B64" s="3"/>
      <c r="F64" s="30"/>
      <c r="G64" s="67"/>
      <c r="H64" s="30"/>
      <c r="I64" s="67"/>
      <c r="J64" s="30"/>
      <c r="K64" s="25"/>
      <c r="L64" s="30"/>
    </row>
    <row r="65" spans="2:12" ht="11.25">
      <c r="B65" s="3"/>
      <c r="F65" s="30"/>
      <c r="G65" s="67"/>
      <c r="H65" s="30"/>
      <c r="I65" s="67"/>
      <c r="J65" s="30"/>
      <c r="K65" s="25"/>
      <c r="L65" s="30"/>
    </row>
    <row r="66" spans="2:12" ht="11.25">
      <c r="B66" s="3"/>
      <c r="F66" s="30"/>
      <c r="G66" s="67"/>
      <c r="H66" s="30"/>
      <c r="I66" s="67"/>
      <c r="J66" s="30"/>
      <c r="K66" s="25"/>
      <c r="L66" s="30"/>
    </row>
    <row r="67" spans="2:12" ht="11.25">
      <c r="B67" s="3" t="s">
        <v>71</v>
      </c>
      <c r="C67" s="3" t="s">
        <v>71</v>
      </c>
      <c r="D67" s="2" t="s">
        <v>72</v>
      </c>
      <c r="F67" s="30"/>
      <c r="G67" s="67"/>
      <c r="H67" s="30"/>
      <c r="I67" s="67"/>
      <c r="J67" s="30"/>
      <c r="K67" s="25"/>
      <c r="L67" s="30"/>
    </row>
    <row r="68" spans="2:12" ht="11.25">
      <c r="B68" s="3"/>
      <c r="C68" s="3"/>
      <c r="D68" s="2" t="s">
        <v>73</v>
      </c>
      <c r="F68" s="30"/>
      <c r="G68" s="67"/>
      <c r="H68" s="30"/>
      <c r="I68" s="67"/>
      <c r="J68" s="30"/>
      <c r="K68" s="25"/>
      <c r="L68" s="30"/>
    </row>
    <row r="69" spans="2:12" ht="11.25">
      <c r="B69" s="3"/>
      <c r="C69" s="3"/>
      <c r="D69" s="2" t="s">
        <v>74</v>
      </c>
      <c r="F69" s="68">
        <f>SUM(F60:F62)</f>
        <v>2728</v>
      </c>
      <c r="G69" s="67"/>
      <c r="H69" s="68">
        <f>SUM(H60:H62)</f>
        <v>4731</v>
      </c>
      <c r="I69" s="67"/>
      <c r="J69" s="68">
        <f>SUM(J60:J62)</f>
        <v>13711</v>
      </c>
      <c r="K69" s="25"/>
      <c r="L69" s="68">
        <f>SUM(L60:L62)</f>
        <v>14542</v>
      </c>
    </row>
    <row r="70" spans="2:12" ht="11.25">
      <c r="B70" s="3"/>
      <c r="C70" s="3"/>
      <c r="F70" s="30"/>
      <c r="G70" s="67"/>
      <c r="H70" s="30"/>
      <c r="I70" s="67"/>
      <c r="J70" s="30"/>
      <c r="K70" s="25"/>
      <c r="L70" s="30"/>
    </row>
    <row r="71" spans="2:12" ht="11.25">
      <c r="B71" s="3"/>
      <c r="C71" s="3" t="s">
        <v>75</v>
      </c>
      <c r="D71" s="2" t="s">
        <v>76</v>
      </c>
      <c r="F71" s="30">
        <v>0</v>
      </c>
      <c r="G71" s="67"/>
      <c r="H71" s="30">
        <v>0</v>
      </c>
      <c r="I71" s="67"/>
      <c r="J71" s="30">
        <v>0</v>
      </c>
      <c r="K71" s="25"/>
      <c r="L71" s="30">
        <v>0</v>
      </c>
    </row>
    <row r="72" spans="2:12" ht="11.25">
      <c r="B72" s="3"/>
      <c r="C72" s="3"/>
      <c r="F72" s="30"/>
      <c r="G72" s="67"/>
      <c r="H72" s="30"/>
      <c r="I72" s="67"/>
      <c r="J72" s="30"/>
      <c r="K72" s="25"/>
      <c r="L72" s="30"/>
    </row>
    <row r="73" spans="2:12" ht="11.25">
      <c r="B73" s="3" t="s">
        <v>77</v>
      </c>
      <c r="C73" s="2" t="s">
        <v>78</v>
      </c>
      <c r="F73" s="30"/>
      <c r="G73" s="67"/>
      <c r="H73" s="30"/>
      <c r="I73" s="67"/>
      <c r="J73" s="30"/>
      <c r="K73" s="25"/>
      <c r="L73" s="30"/>
    </row>
    <row r="74" spans="2:12" ht="11.25">
      <c r="B74" s="3"/>
      <c r="C74" s="2" t="s">
        <v>79</v>
      </c>
      <c r="F74" s="69">
        <v>0</v>
      </c>
      <c r="G74" s="67"/>
      <c r="H74" s="69">
        <v>0</v>
      </c>
      <c r="I74" s="67"/>
      <c r="J74" s="69">
        <v>0</v>
      </c>
      <c r="K74" s="25"/>
      <c r="L74" s="69">
        <v>0</v>
      </c>
    </row>
    <row r="75" spans="2:12" ht="11.25">
      <c r="B75" s="3"/>
      <c r="F75" s="30"/>
      <c r="G75" s="67"/>
      <c r="H75" s="30"/>
      <c r="I75" s="67"/>
      <c r="J75" s="30"/>
      <c r="K75" s="25"/>
      <c r="L75" s="30"/>
    </row>
    <row r="76" spans="2:12" ht="11.25">
      <c r="B76" s="3" t="s">
        <v>80</v>
      </c>
      <c r="C76" s="2" t="s">
        <v>81</v>
      </c>
      <c r="F76" s="30"/>
      <c r="G76" s="67"/>
      <c r="H76" s="30"/>
      <c r="I76" s="67"/>
      <c r="J76" s="30"/>
      <c r="K76" s="25"/>
      <c r="L76" s="30"/>
    </row>
    <row r="77" spans="2:12" ht="11.25">
      <c r="B77" s="3"/>
      <c r="C77" s="2" t="s">
        <v>82</v>
      </c>
      <c r="F77" s="30"/>
      <c r="G77" s="67"/>
      <c r="H77" s="30"/>
      <c r="I77" s="67"/>
      <c r="J77" s="30"/>
      <c r="K77" s="25"/>
      <c r="L77" s="30"/>
    </row>
    <row r="78" spans="2:12" ht="11.25">
      <c r="B78" s="3"/>
      <c r="C78" s="2" t="s">
        <v>83</v>
      </c>
      <c r="F78" s="77">
        <f>SUM(F69:F74)</f>
        <v>2728</v>
      </c>
      <c r="G78" s="67"/>
      <c r="H78" s="77">
        <f>SUM(H69:H74)</f>
        <v>4731</v>
      </c>
      <c r="I78" s="78"/>
      <c r="J78" s="77">
        <f>SUM(J69:J74)</f>
        <v>13711</v>
      </c>
      <c r="K78" s="24"/>
      <c r="L78" s="77">
        <f>SUM(L69:L74)</f>
        <v>14542</v>
      </c>
    </row>
    <row r="79" spans="2:12" ht="11.25">
      <c r="B79" s="3"/>
      <c r="F79" s="78"/>
      <c r="G79" s="67"/>
      <c r="H79" s="78"/>
      <c r="I79" s="78"/>
      <c r="J79" s="78"/>
      <c r="K79" s="24"/>
      <c r="L79" s="78"/>
    </row>
    <row r="80" spans="2:12" ht="11.25">
      <c r="B80" s="3" t="s">
        <v>84</v>
      </c>
      <c r="C80" s="3" t="s">
        <v>71</v>
      </c>
      <c r="D80" s="2" t="s">
        <v>85</v>
      </c>
      <c r="F80" s="79">
        <v>0</v>
      </c>
      <c r="G80" s="67"/>
      <c r="H80" s="79">
        <v>0</v>
      </c>
      <c r="I80" s="78"/>
      <c r="J80" s="79">
        <v>0</v>
      </c>
      <c r="K80" s="24"/>
      <c r="L80" s="79">
        <v>0</v>
      </c>
    </row>
    <row r="81" spans="2:12" ht="11.25">
      <c r="B81" s="3"/>
      <c r="C81" s="3" t="s">
        <v>75</v>
      </c>
      <c r="D81" s="2" t="s">
        <v>76</v>
      </c>
      <c r="F81" s="80">
        <v>0</v>
      </c>
      <c r="G81" s="67"/>
      <c r="H81" s="80">
        <v>0</v>
      </c>
      <c r="I81" s="78"/>
      <c r="J81" s="80">
        <v>0</v>
      </c>
      <c r="K81" s="24"/>
      <c r="L81" s="80">
        <v>0</v>
      </c>
    </row>
    <row r="82" spans="2:12" ht="11.25">
      <c r="B82" s="3"/>
      <c r="C82" s="3" t="s">
        <v>86</v>
      </c>
      <c r="D82" s="2" t="s">
        <v>85</v>
      </c>
      <c r="F82" s="80"/>
      <c r="G82" s="67"/>
      <c r="H82" s="80"/>
      <c r="I82" s="78"/>
      <c r="J82" s="80"/>
      <c r="K82" s="24"/>
      <c r="L82" s="80"/>
    </row>
    <row r="83" spans="2:12" ht="11.25">
      <c r="B83" s="3"/>
      <c r="C83" s="3"/>
      <c r="D83" s="2" t="s">
        <v>87</v>
      </c>
      <c r="F83" s="80"/>
      <c r="G83" s="67"/>
      <c r="H83" s="80"/>
      <c r="I83" s="78"/>
      <c r="J83" s="80"/>
      <c r="K83" s="24"/>
      <c r="L83" s="80"/>
    </row>
    <row r="84" spans="2:12" ht="11.25">
      <c r="B84" s="3"/>
      <c r="C84" s="3"/>
      <c r="D84" s="2" t="s">
        <v>88</v>
      </c>
      <c r="F84" s="81">
        <v>0</v>
      </c>
      <c r="G84" s="67"/>
      <c r="H84" s="81">
        <v>0</v>
      </c>
      <c r="I84" s="78"/>
      <c r="J84" s="81">
        <v>0</v>
      </c>
      <c r="K84" s="24"/>
      <c r="L84" s="81">
        <v>0</v>
      </c>
    </row>
    <row r="85" spans="2:12" ht="11.25">
      <c r="B85" s="3"/>
      <c r="C85" s="3"/>
      <c r="F85" s="78"/>
      <c r="G85" s="67"/>
      <c r="H85" s="78"/>
      <c r="I85" s="78"/>
      <c r="J85" s="78"/>
      <c r="K85" s="24"/>
      <c r="L85" s="78"/>
    </row>
    <row r="86" spans="2:12" ht="11.25">
      <c r="B86" s="3" t="s">
        <v>89</v>
      </c>
      <c r="C86" s="2" t="s">
        <v>90</v>
      </c>
      <c r="F86" s="78"/>
      <c r="G86" s="67"/>
      <c r="H86" s="78"/>
      <c r="I86" s="78"/>
      <c r="J86" s="78"/>
      <c r="K86" s="24"/>
      <c r="L86" s="78"/>
    </row>
    <row r="87" spans="2:12" ht="11.25">
      <c r="B87" s="3"/>
      <c r="C87" s="2" t="s">
        <v>91</v>
      </c>
      <c r="F87" s="77">
        <f>SUM(F78:F84)</f>
        <v>2728</v>
      </c>
      <c r="G87" s="67"/>
      <c r="H87" s="77">
        <f>SUM(H78:H84)</f>
        <v>4731</v>
      </c>
      <c r="I87" s="78"/>
      <c r="J87" s="77">
        <f>SUM(J78:J84)</f>
        <v>13711</v>
      </c>
      <c r="K87" s="24"/>
      <c r="L87" s="77">
        <f>SUM(L78:L84)</f>
        <v>14542</v>
      </c>
    </row>
    <row r="88" spans="2:12" ht="11.25">
      <c r="B88" s="3"/>
      <c r="F88" s="30"/>
      <c r="G88" s="67"/>
      <c r="H88" s="30"/>
      <c r="I88" s="67"/>
      <c r="J88" s="30"/>
      <c r="K88" s="25"/>
      <c r="L88" s="30"/>
    </row>
    <row r="89" spans="1:12" ht="11.25">
      <c r="A89" s="3">
        <v>3</v>
      </c>
      <c r="B89" s="2" t="s">
        <v>92</v>
      </c>
      <c r="F89" s="30"/>
      <c r="G89" s="67"/>
      <c r="H89" s="30"/>
      <c r="I89" s="67"/>
      <c r="J89" s="30"/>
      <c r="K89" s="25"/>
      <c r="L89" s="30"/>
    </row>
    <row r="90" spans="1:12" ht="11.25">
      <c r="A90" s="3"/>
      <c r="B90" s="2" t="s">
        <v>93</v>
      </c>
      <c r="F90" s="30"/>
      <c r="G90" s="67"/>
      <c r="H90" s="30"/>
      <c r="I90" s="67"/>
      <c r="J90" s="30"/>
      <c r="K90" s="25"/>
      <c r="L90" s="30"/>
    </row>
    <row r="91" spans="1:12" ht="11.25">
      <c r="A91" s="3"/>
      <c r="B91" s="2" t="s">
        <v>94</v>
      </c>
      <c r="F91" s="30"/>
      <c r="G91" s="67"/>
      <c r="H91" s="30"/>
      <c r="I91" s="67"/>
      <c r="J91" s="30"/>
      <c r="K91" s="25"/>
      <c r="L91" s="30"/>
    </row>
    <row r="92" spans="1:12" ht="11.25">
      <c r="A92" s="3"/>
      <c r="B92" s="3" t="s">
        <v>44</v>
      </c>
      <c r="C92" s="2" t="s">
        <v>145</v>
      </c>
      <c r="F92" s="82">
        <f>F87/F95*100</f>
        <v>3.7547312641937927</v>
      </c>
      <c r="G92" s="54"/>
      <c r="H92" s="82">
        <f>H87/H95*100</f>
        <v>6.518055191987104</v>
      </c>
      <c r="I92" s="54"/>
      <c r="J92" s="82">
        <f>J87/J95*100</f>
        <v>18.86878139406867</v>
      </c>
      <c r="K92" s="26"/>
      <c r="L92" s="82">
        <f>L87/L95*100</f>
        <v>20.034994420181036</v>
      </c>
    </row>
    <row r="93" spans="1:13" ht="11.25">
      <c r="A93" s="3"/>
      <c r="B93" s="3"/>
      <c r="C93" s="19"/>
      <c r="G93" s="83"/>
      <c r="I93" s="83"/>
      <c r="K93" s="27"/>
      <c r="M93" s="20"/>
    </row>
    <row r="94" spans="1:13" ht="11.25">
      <c r="A94" s="3"/>
      <c r="B94" s="3"/>
      <c r="C94" s="2" t="s">
        <v>146</v>
      </c>
      <c r="F94" s="82"/>
      <c r="G94" s="54"/>
      <c r="H94" s="55"/>
      <c r="I94" s="54"/>
      <c r="J94" s="82"/>
      <c r="K94" s="26"/>
      <c r="L94" s="55"/>
      <c r="M94" s="20"/>
    </row>
    <row r="95" spans="1:13" s="50" customFormat="1" ht="11.25">
      <c r="A95" s="51"/>
      <c r="B95" s="51"/>
      <c r="C95" s="50" t="s">
        <v>147</v>
      </c>
      <c r="F95" s="53">
        <v>72655</v>
      </c>
      <c r="G95" s="54"/>
      <c r="H95" s="53">
        <v>72583</v>
      </c>
      <c r="I95" s="54"/>
      <c r="J95" s="53">
        <v>72665</v>
      </c>
      <c r="K95" s="54"/>
      <c r="L95" s="53">
        <v>72583</v>
      </c>
      <c r="M95" s="55"/>
    </row>
    <row r="96" spans="1:13" s="50" customFormat="1" ht="11.25">
      <c r="A96" s="51"/>
      <c r="B96" s="51"/>
      <c r="F96" s="53"/>
      <c r="G96" s="54"/>
      <c r="H96" s="56"/>
      <c r="I96" s="54"/>
      <c r="J96" s="53"/>
      <c r="K96" s="54"/>
      <c r="L96" s="56"/>
      <c r="M96" s="55"/>
    </row>
    <row r="97" spans="1:13" s="50" customFormat="1" ht="11.25">
      <c r="A97" s="51"/>
      <c r="B97" s="51" t="s">
        <v>46</v>
      </c>
      <c r="C97" s="50" t="s">
        <v>95</v>
      </c>
      <c r="F97" s="82"/>
      <c r="G97" s="54"/>
      <c r="H97" s="55"/>
      <c r="I97" s="54"/>
      <c r="J97" s="82"/>
      <c r="K97" s="54"/>
      <c r="L97" s="55"/>
      <c r="M97" s="55"/>
    </row>
    <row r="98" spans="1:13" s="50" customFormat="1" ht="11.25">
      <c r="A98" s="51"/>
      <c r="B98" s="51"/>
      <c r="C98" s="50" t="s">
        <v>96</v>
      </c>
      <c r="F98" s="57">
        <f>F87/F101*100</f>
        <v>3.6551215917464996</v>
      </c>
      <c r="G98" s="54"/>
      <c r="H98" s="57">
        <f>H87/H101*100</f>
        <v>6.295576728588919</v>
      </c>
      <c r="I98" s="54"/>
      <c r="J98" s="57">
        <f>J87/J101*100</f>
        <v>18.370737589602733</v>
      </c>
      <c r="K98" s="54"/>
      <c r="L98" s="57">
        <f>L87/L101*100</f>
        <v>19.351147069782296</v>
      </c>
      <c r="M98" s="55"/>
    </row>
    <row r="99" spans="1:13" s="50" customFormat="1" ht="11.25">
      <c r="A99" s="51"/>
      <c r="B99" s="51"/>
      <c r="F99" s="57"/>
      <c r="G99" s="54"/>
      <c r="H99" s="57"/>
      <c r="I99" s="54"/>
      <c r="J99" s="57"/>
      <c r="K99" s="54"/>
      <c r="L99" s="57"/>
      <c r="M99" s="55"/>
    </row>
    <row r="100" spans="1:13" s="50" customFormat="1" ht="11.25">
      <c r="A100" s="51"/>
      <c r="B100" s="51"/>
      <c r="C100" s="50" t="s">
        <v>146</v>
      </c>
      <c r="F100" s="57"/>
      <c r="G100" s="54"/>
      <c r="H100" s="57"/>
      <c r="I100" s="54"/>
      <c r="J100" s="57"/>
      <c r="K100" s="54"/>
      <c r="L100" s="57"/>
      <c r="M100" s="55"/>
    </row>
    <row r="101" spans="1:13" s="50" customFormat="1" ht="11.25">
      <c r="A101" s="51"/>
      <c r="B101" s="51"/>
      <c r="C101" s="50" t="s">
        <v>147</v>
      </c>
      <c r="F101" s="53">
        <v>74635</v>
      </c>
      <c r="G101" s="58"/>
      <c r="H101" s="56">
        <v>75148</v>
      </c>
      <c r="I101" s="54"/>
      <c r="J101" s="53">
        <v>74635</v>
      </c>
      <c r="K101" s="58"/>
      <c r="L101" s="56">
        <v>75148</v>
      </c>
      <c r="M101" s="55"/>
    </row>
    <row r="102" spans="1:13" s="50" customFormat="1" ht="11.25">
      <c r="A102" s="51"/>
      <c r="B102" s="51"/>
      <c r="F102" s="82"/>
      <c r="G102" s="54"/>
      <c r="H102" s="55"/>
      <c r="I102" s="54"/>
      <c r="J102" s="82"/>
      <c r="K102" s="54"/>
      <c r="L102" s="55"/>
      <c r="M102" s="55"/>
    </row>
    <row r="103" spans="1:13" s="50" customFormat="1" ht="11.25">
      <c r="A103" s="51"/>
      <c r="B103" s="51"/>
      <c r="F103" s="82"/>
      <c r="G103" s="54"/>
      <c r="H103" s="55"/>
      <c r="I103" s="54"/>
      <c r="J103" s="82"/>
      <c r="K103" s="54"/>
      <c r="L103" s="55"/>
      <c r="M103" s="55"/>
    </row>
    <row r="104" spans="1:13" ht="11.25">
      <c r="A104" s="3">
        <v>4</v>
      </c>
      <c r="B104" s="3" t="s">
        <v>44</v>
      </c>
      <c r="C104" s="2" t="s">
        <v>97</v>
      </c>
      <c r="F104" s="57" t="s">
        <v>182</v>
      </c>
      <c r="G104" s="54"/>
      <c r="H104" s="57" t="s">
        <v>182</v>
      </c>
      <c r="I104" s="54"/>
      <c r="J104" s="57" t="s">
        <v>182</v>
      </c>
      <c r="K104" s="26"/>
      <c r="L104" s="57" t="s">
        <v>182</v>
      </c>
      <c r="M104" s="20"/>
    </row>
    <row r="105" spans="2:13" ht="11.25">
      <c r="B105" s="3" t="s">
        <v>46</v>
      </c>
      <c r="C105" s="2" t="s">
        <v>98</v>
      </c>
      <c r="F105" s="57" t="s">
        <v>182</v>
      </c>
      <c r="G105" s="54"/>
      <c r="H105" s="57" t="s">
        <v>182</v>
      </c>
      <c r="I105" s="54"/>
      <c r="J105" s="57" t="s">
        <v>182</v>
      </c>
      <c r="K105" s="26"/>
      <c r="L105" s="57" t="s">
        <v>182</v>
      </c>
      <c r="M105" s="20"/>
    </row>
    <row r="106" spans="2:13" ht="11.25">
      <c r="B106" s="3"/>
      <c r="F106" s="57"/>
      <c r="G106" s="54"/>
      <c r="H106" s="57"/>
      <c r="I106" s="54"/>
      <c r="J106" s="57"/>
      <c r="K106" s="26"/>
      <c r="L106" s="57"/>
      <c r="M106" s="20"/>
    </row>
    <row r="107" spans="2:13" ht="11.25">
      <c r="B107" s="3"/>
      <c r="F107" s="57"/>
      <c r="G107" s="55"/>
      <c r="H107" s="55"/>
      <c r="I107" s="55"/>
      <c r="J107" s="57"/>
      <c r="K107" s="20"/>
      <c r="L107" s="85"/>
      <c r="M107" s="20"/>
    </row>
    <row r="108" spans="2:10" ht="11.25">
      <c r="B108" s="3"/>
      <c r="F108" s="84"/>
      <c r="J108" s="84"/>
    </row>
    <row r="109" spans="2:12" ht="11.25">
      <c r="B109" s="3"/>
      <c r="D109" s="2" t="s">
        <v>148</v>
      </c>
      <c r="F109" s="84"/>
      <c r="J109" s="52"/>
      <c r="K109" s="5"/>
      <c r="L109" s="52"/>
    </row>
    <row r="110" spans="2:12" ht="11.25">
      <c r="B110" s="3"/>
      <c r="D110" s="2" t="s">
        <v>178</v>
      </c>
      <c r="J110" s="52"/>
      <c r="K110" s="5"/>
      <c r="L110" s="52"/>
    </row>
    <row r="111" spans="2:12" ht="11.25">
      <c r="B111" s="3"/>
      <c r="J111" s="52"/>
      <c r="K111" s="5"/>
      <c r="L111" s="52"/>
    </row>
    <row r="112" spans="1:10" ht="11.25">
      <c r="A112" s="3"/>
      <c r="J112" s="84"/>
    </row>
    <row r="113" ht="11.25">
      <c r="J113" s="84"/>
    </row>
    <row r="114" ht="11.25">
      <c r="J114" s="84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E21" sqref="E21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5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50" t="str">
        <f>KLSE_IS!F5</f>
        <v>29/12/2005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31/1/2006</v>
      </c>
    </row>
    <row r="7" spans="1:5" ht="11.25">
      <c r="A7" s="2" t="s">
        <v>9</v>
      </c>
      <c r="C7" s="3"/>
      <c r="D7" s="3" t="s">
        <v>2</v>
      </c>
      <c r="E7" s="21">
        <f>KLSE_IS!F7</f>
        <v>3</v>
      </c>
    </row>
    <row r="8" spans="3:5" ht="11.25">
      <c r="C8" s="3"/>
      <c r="D8" s="3"/>
      <c r="E8" s="4"/>
    </row>
    <row r="10" spans="1:8" ht="11.25">
      <c r="A10" s="97" t="str">
        <f>KLSE_IS!A9</f>
        <v>Quarterly report on consolidated results for the period ended 31/10/2005</v>
      </c>
      <c r="B10" s="97"/>
      <c r="C10" s="97"/>
      <c r="D10" s="97"/>
      <c r="E10" s="97"/>
      <c r="F10" s="97"/>
      <c r="G10" s="97"/>
      <c r="H10" s="97"/>
    </row>
    <row r="11" spans="1:8" ht="11.25">
      <c r="A11" s="98" t="s">
        <v>10</v>
      </c>
      <c r="B11" s="98"/>
      <c r="C11" s="98"/>
      <c r="D11" s="98"/>
      <c r="E11" s="98"/>
      <c r="F11" s="98"/>
      <c r="G11" s="98"/>
      <c r="H11" s="98"/>
    </row>
    <row r="12" spans="1:8" ht="11.25">
      <c r="A12" s="6"/>
      <c r="B12" s="6"/>
      <c r="C12" s="6"/>
      <c r="D12" s="6"/>
      <c r="E12" s="6"/>
      <c r="F12" s="61"/>
      <c r="G12" s="6"/>
      <c r="H12" s="6"/>
    </row>
    <row r="13" spans="1:8" ht="11.25">
      <c r="A13" s="6"/>
      <c r="B13" s="6"/>
      <c r="C13" s="6"/>
      <c r="D13" s="6"/>
      <c r="E13" s="6"/>
      <c r="F13" s="61"/>
      <c r="G13" s="6"/>
      <c r="H13" s="6"/>
    </row>
    <row r="14" spans="1:8" ht="11.25">
      <c r="A14" s="97" t="s">
        <v>149</v>
      </c>
      <c r="B14" s="97"/>
      <c r="C14" s="97"/>
      <c r="D14" s="97"/>
      <c r="E14" s="97"/>
      <c r="F14" s="97"/>
      <c r="G14" s="97"/>
      <c r="H14" s="97"/>
    </row>
    <row r="15" spans="1:8" ht="11.25">
      <c r="A15" s="5"/>
      <c r="B15" s="5"/>
      <c r="C15" s="5"/>
      <c r="D15" s="5"/>
      <c r="E15" s="5"/>
      <c r="F15" s="52"/>
      <c r="G15" s="5"/>
      <c r="H15" s="5"/>
    </row>
    <row r="16" spans="6:8" ht="11.25">
      <c r="F16" s="62" t="s">
        <v>99</v>
      </c>
      <c r="G16" s="7"/>
      <c r="H16" s="7" t="s">
        <v>99</v>
      </c>
    </row>
    <row r="17" spans="6:8" ht="11.25">
      <c r="F17" s="62" t="s">
        <v>100</v>
      </c>
      <c r="G17" s="7"/>
      <c r="H17" s="7" t="s">
        <v>39</v>
      </c>
    </row>
    <row r="18" spans="6:8" ht="11.25">
      <c r="F18" s="62" t="s">
        <v>140</v>
      </c>
      <c r="G18" s="7"/>
      <c r="H18" s="7" t="s">
        <v>104</v>
      </c>
    </row>
    <row r="19" spans="6:8" ht="11.25">
      <c r="F19" s="62" t="s">
        <v>185</v>
      </c>
      <c r="G19" s="7"/>
      <c r="H19" s="7" t="s">
        <v>173</v>
      </c>
    </row>
    <row r="20" spans="6:8" ht="11.25">
      <c r="F20" s="62" t="s">
        <v>187</v>
      </c>
      <c r="G20" s="7"/>
      <c r="H20" s="7" t="s">
        <v>167</v>
      </c>
    </row>
    <row r="21" spans="6:8" ht="11.25">
      <c r="F21" s="62" t="s">
        <v>141</v>
      </c>
      <c r="G21" s="7"/>
      <c r="H21" s="7" t="s">
        <v>169</v>
      </c>
    </row>
    <row r="22" spans="6:8" ht="11.25">
      <c r="F22" s="62"/>
      <c r="G22" s="7"/>
      <c r="H22" s="7"/>
    </row>
    <row r="23" spans="6:8" ht="11.25">
      <c r="F23" s="62" t="s">
        <v>101</v>
      </c>
      <c r="G23" s="7"/>
      <c r="H23" s="7" t="s">
        <v>101</v>
      </c>
    </row>
    <row r="25" spans="1:8" ht="11.25">
      <c r="A25" s="5">
        <v>1</v>
      </c>
      <c r="B25" s="1" t="s">
        <v>12</v>
      </c>
      <c r="F25" s="56">
        <v>154119</v>
      </c>
      <c r="G25" s="8"/>
      <c r="H25" s="28">
        <v>138857</v>
      </c>
    </row>
    <row r="26" spans="1:8" ht="11.25">
      <c r="A26" s="3"/>
      <c r="F26" s="30"/>
      <c r="G26" s="8"/>
      <c r="H26" s="8"/>
    </row>
    <row r="27" spans="1:8" ht="11.25">
      <c r="A27" s="5">
        <v>2</v>
      </c>
      <c r="B27" s="1" t="s">
        <v>13</v>
      </c>
      <c r="F27" s="30"/>
      <c r="G27" s="8"/>
      <c r="H27" s="8"/>
    </row>
    <row r="28" spans="3:8" ht="11.25">
      <c r="C28" s="2" t="s">
        <v>14</v>
      </c>
      <c r="F28" s="71">
        <v>2951</v>
      </c>
      <c r="G28" s="8"/>
      <c r="H28" s="9">
        <v>1407</v>
      </c>
    </row>
    <row r="29" spans="3:8" ht="11.25">
      <c r="C29" s="2" t="s">
        <v>15</v>
      </c>
      <c r="F29" s="73">
        <v>8726</v>
      </c>
      <c r="G29" s="8"/>
      <c r="H29" s="10">
        <v>5779</v>
      </c>
    </row>
    <row r="30" spans="3:8" ht="11.25">
      <c r="C30" s="2" t="s">
        <v>16</v>
      </c>
      <c r="F30" s="73">
        <v>9980</v>
      </c>
      <c r="G30" s="8"/>
      <c r="H30" s="10">
        <v>7904</v>
      </c>
    </row>
    <row r="31" spans="3:8" ht="11.25">
      <c r="C31" s="2" t="s">
        <v>17</v>
      </c>
      <c r="F31" s="73">
        <f>917+397+1</f>
        <v>1315</v>
      </c>
      <c r="G31" s="8"/>
      <c r="H31" s="10">
        <v>1204</v>
      </c>
    </row>
    <row r="32" spans="1:8" ht="11.25">
      <c r="A32" s="3"/>
      <c r="F32" s="86">
        <f>SUM(F28:F31)</f>
        <v>22972</v>
      </c>
      <c r="G32" s="8"/>
      <c r="H32" s="11">
        <f>SUM(H28:H31)</f>
        <v>16294</v>
      </c>
    </row>
    <row r="33" spans="1:8" ht="11.25">
      <c r="A33" s="3"/>
      <c r="F33" s="73"/>
      <c r="G33" s="8"/>
      <c r="H33" s="10"/>
    </row>
    <row r="34" spans="1:8" ht="11.25">
      <c r="A34" s="5">
        <v>3</v>
      </c>
      <c r="B34" s="1" t="s">
        <v>18</v>
      </c>
      <c r="F34" s="73"/>
      <c r="G34" s="8"/>
      <c r="H34" s="10"/>
    </row>
    <row r="35" spans="1:8" ht="11.25">
      <c r="A35" s="3"/>
      <c r="C35" s="2" t="s">
        <v>19</v>
      </c>
      <c r="F35" s="73">
        <v>22178</v>
      </c>
      <c r="G35" s="8"/>
      <c r="H35" s="10">
        <v>12359</v>
      </c>
    </row>
    <row r="36" spans="1:8" ht="11.25">
      <c r="A36" s="3"/>
      <c r="C36" s="2" t="s">
        <v>20</v>
      </c>
      <c r="F36" s="73">
        <v>460</v>
      </c>
      <c r="G36" s="8"/>
      <c r="H36" s="10">
        <v>150</v>
      </c>
    </row>
    <row r="37" spans="1:8" ht="11.25">
      <c r="A37" s="3"/>
      <c r="C37" s="2" t="s">
        <v>102</v>
      </c>
      <c r="F37" s="73">
        <v>216</v>
      </c>
      <c r="G37" s="8"/>
      <c r="H37" s="10">
        <v>499</v>
      </c>
    </row>
    <row r="38" spans="1:8" ht="11.25">
      <c r="A38" s="3"/>
      <c r="C38" s="2" t="s">
        <v>21</v>
      </c>
      <c r="F38" s="73">
        <v>2632</v>
      </c>
      <c r="G38" s="8"/>
      <c r="H38" s="10">
        <v>234</v>
      </c>
    </row>
    <row r="39" spans="1:8" ht="11.25">
      <c r="A39" s="3"/>
      <c r="F39" s="86">
        <f>SUM(F35:F38)</f>
        <v>25486</v>
      </c>
      <c r="G39" s="8"/>
      <c r="H39" s="11">
        <f>SUM(H35:H38)</f>
        <v>13242</v>
      </c>
    </row>
    <row r="40" spans="1:8" ht="11.25">
      <c r="A40" s="3"/>
      <c r="F40" s="30"/>
      <c r="G40" s="8"/>
      <c r="H40" s="8"/>
    </row>
    <row r="41" spans="1:8" ht="11.25">
      <c r="A41" s="5">
        <v>4</v>
      </c>
      <c r="B41" s="1" t="s">
        <v>103</v>
      </c>
      <c r="F41" s="30">
        <f>SUM(F32-F39)</f>
        <v>-2514</v>
      </c>
      <c r="G41" s="8"/>
      <c r="H41" s="8">
        <f>SUM(H32-H39)</f>
        <v>3052</v>
      </c>
    </row>
    <row r="42" spans="1:8" ht="11.25">
      <c r="A42" s="3"/>
      <c r="F42" s="30"/>
      <c r="G42" s="8"/>
      <c r="H42" s="8"/>
    </row>
    <row r="43" spans="1:8" ht="12" thickBot="1">
      <c r="A43" s="3"/>
      <c r="F43" s="87">
        <f>SUM(F25+F41)</f>
        <v>151605</v>
      </c>
      <c r="G43" s="8"/>
      <c r="H43" s="12">
        <f>SUM(H25+H41)</f>
        <v>141909</v>
      </c>
    </row>
    <row r="44" spans="1:8" ht="12" thickTop="1">
      <c r="A44" s="3"/>
      <c r="F44" s="30"/>
      <c r="G44" s="8"/>
      <c r="H44" s="8"/>
    </row>
    <row r="45" spans="1:8" ht="11.25">
      <c r="A45" s="3"/>
      <c r="F45" s="30"/>
      <c r="G45" s="8"/>
      <c r="H45" s="8"/>
    </row>
    <row r="46" spans="1:8" ht="11.25">
      <c r="A46" s="3"/>
      <c r="F46" s="30"/>
      <c r="G46" s="8"/>
      <c r="H46" s="8"/>
    </row>
    <row r="47" spans="1:8" ht="11.25">
      <c r="A47" s="3"/>
      <c r="F47" s="30"/>
      <c r="G47" s="8"/>
      <c r="H47" s="8"/>
    </row>
    <row r="48" spans="1:8" ht="11.25">
      <c r="A48" s="3"/>
      <c r="F48" s="30"/>
      <c r="G48" s="8"/>
      <c r="H48" s="8"/>
    </row>
    <row r="49" spans="1:8" ht="11.25">
      <c r="A49" s="3"/>
      <c r="F49" s="30"/>
      <c r="G49" s="8"/>
      <c r="H49" s="8"/>
    </row>
    <row r="50" spans="1:8" ht="11.25">
      <c r="A50" s="3"/>
      <c r="F50" s="30"/>
      <c r="G50" s="8"/>
      <c r="H50" s="8"/>
    </row>
    <row r="51" spans="1:8" ht="11.25">
      <c r="A51" s="3"/>
      <c r="F51" s="30"/>
      <c r="G51" s="8"/>
      <c r="H51" s="8"/>
    </row>
    <row r="52" spans="1:8" ht="11.25">
      <c r="A52" s="3"/>
      <c r="F52" s="30"/>
      <c r="G52" s="8"/>
      <c r="H52" s="8"/>
    </row>
    <row r="53" spans="1:8" ht="11.25">
      <c r="A53" s="3"/>
      <c r="F53" s="30"/>
      <c r="G53" s="8"/>
      <c r="H53" s="8"/>
    </row>
    <row r="54" spans="1:8" ht="11.25">
      <c r="A54" s="3"/>
      <c r="F54" s="30"/>
      <c r="G54" s="8"/>
      <c r="H54" s="8"/>
    </row>
    <row r="55" spans="1:8" ht="11.25">
      <c r="A55" s="3"/>
      <c r="F55" s="30"/>
      <c r="G55" s="8"/>
      <c r="H55" s="8"/>
    </row>
    <row r="56" spans="1:8" ht="11.25">
      <c r="A56" s="3"/>
      <c r="F56" s="30"/>
      <c r="G56" s="8"/>
      <c r="H56" s="8"/>
    </row>
    <row r="57" spans="1:8" ht="11.25">
      <c r="A57" s="3"/>
      <c r="F57" s="30"/>
      <c r="G57" s="8"/>
      <c r="H57" s="8"/>
    </row>
    <row r="58" spans="1:8" ht="11.25">
      <c r="A58" s="3"/>
      <c r="F58" s="30"/>
      <c r="G58" s="8"/>
      <c r="H58" s="8"/>
    </row>
    <row r="59" spans="1:8" ht="11.25">
      <c r="A59" s="3"/>
      <c r="F59" s="30"/>
      <c r="G59" s="8"/>
      <c r="H59" s="8"/>
    </row>
    <row r="60" spans="1:8" ht="11.25">
      <c r="A60" s="3"/>
      <c r="F60" s="30"/>
      <c r="G60" s="8"/>
      <c r="H60" s="8"/>
    </row>
    <row r="61" spans="2:8" ht="11.25">
      <c r="B61" s="2" t="s">
        <v>22</v>
      </c>
      <c r="F61" s="30"/>
      <c r="G61" s="8"/>
      <c r="H61" s="8"/>
    </row>
    <row r="62" spans="6:8" ht="11.25">
      <c r="F62" s="30"/>
      <c r="G62" s="8"/>
      <c r="H62" s="8"/>
    </row>
    <row r="63" spans="2:8" ht="11.25">
      <c r="B63" s="1" t="s">
        <v>23</v>
      </c>
      <c r="F63" s="30">
        <v>72705</v>
      </c>
      <c r="G63" s="8"/>
      <c r="H63" s="8">
        <v>72601</v>
      </c>
    </row>
    <row r="64" spans="6:8" ht="11.25">
      <c r="F64" s="30"/>
      <c r="G64" s="8"/>
      <c r="H64" s="8"/>
    </row>
    <row r="65" spans="2:8" ht="11.25">
      <c r="B65" s="1" t="s">
        <v>24</v>
      </c>
      <c r="F65" s="30" t="s">
        <v>162</v>
      </c>
      <c r="G65" s="8"/>
      <c r="H65" s="8" t="s">
        <v>162</v>
      </c>
    </row>
    <row r="66" spans="3:8" ht="11.25">
      <c r="C66" s="2" t="s">
        <v>25</v>
      </c>
      <c r="F66" s="30">
        <v>193</v>
      </c>
      <c r="G66" s="8"/>
      <c r="H66" s="8">
        <v>65</v>
      </c>
    </row>
    <row r="67" spans="1:8" ht="11.25">
      <c r="A67" s="3"/>
      <c r="C67" s="2" t="s">
        <v>26</v>
      </c>
      <c r="F67" s="30">
        <v>0</v>
      </c>
      <c r="G67" s="8"/>
      <c r="H67" s="8">
        <v>0</v>
      </c>
    </row>
    <row r="68" spans="1:8" ht="11.25">
      <c r="A68" s="3"/>
      <c r="C68" s="2" t="s">
        <v>27</v>
      </c>
      <c r="F68" s="30">
        <v>0</v>
      </c>
      <c r="G68" s="8"/>
      <c r="H68" s="8">
        <v>0</v>
      </c>
    </row>
    <row r="69" spans="1:8" ht="11.25">
      <c r="A69" s="3"/>
      <c r="C69" s="2" t="s">
        <v>28</v>
      </c>
      <c r="F69" s="30">
        <v>0</v>
      </c>
      <c r="G69" s="8"/>
      <c r="H69" s="8">
        <v>0</v>
      </c>
    </row>
    <row r="70" spans="1:8" ht="11.25">
      <c r="A70" s="3"/>
      <c r="C70" s="2" t="s">
        <v>29</v>
      </c>
      <c r="F70" s="69">
        <v>64126</v>
      </c>
      <c r="G70" s="8"/>
      <c r="H70" s="13">
        <v>53743</v>
      </c>
    </row>
    <row r="71" spans="1:8" ht="11.25">
      <c r="A71" s="3"/>
      <c r="F71" s="76"/>
      <c r="G71" s="8"/>
      <c r="H71" s="14"/>
    </row>
    <row r="72" spans="1:8" ht="11.25">
      <c r="A72" s="5">
        <v>5</v>
      </c>
      <c r="B72" s="1" t="s">
        <v>30</v>
      </c>
      <c r="F72" s="30">
        <f>SUM(F63:F70)</f>
        <v>137024</v>
      </c>
      <c r="G72" s="8"/>
      <c r="H72" s="8">
        <f>SUM(H63:H70)</f>
        <v>126409</v>
      </c>
    </row>
    <row r="73" spans="1:8" ht="11.25">
      <c r="A73" s="3"/>
      <c r="F73" s="30"/>
      <c r="G73" s="8"/>
      <c r="H73" s="8"/>
    </row>
    <row r="74" spans="1:8" ht="11.25">
      <c r="A74" s="5">
        <v>6</v>
      </c>
      <c r="B74" s="1" t="s">
        <v>31</v>
      </c>
      <c r="F74" s="30">
        <v>0</v>
      </c>
      <c r="G74" s="8"/>
      <c r="H74" s="8">
        <v>0</v>
      </c>
    </row>
    <row r="75" spans="1:8" ht="11.25">
      <c r="A75" s="3"/>
      <c r="F75" s="30"/>
      <c r="G75" s="8"/>
      <c r="H75" s="8"/>
    </row>
    <row r="76" spans="1:8" ht="11.25">
      <c r="A76" s="5">
        <v>7</v>
      </c>
      <c r="B76" s="1" t="s">
        <v>32</v>
      </c>
      <c r="F76" s="30">
        <v>0</v>
      </c>
      <c r="G76" s="8"/>
      <c r="H76" s="8">
        <v>0</v>
      </c>
    </row>
    <row r="77" spans="1:8" ht="11.25">
      <c r="A77" s="3"/>
      <c r="F77" s="30"/>
      <c r="G77" s="8"/>
      <c r="H77" s="8"/>
    </row>
    <row r="78" spans="1:8" ht="11.25">
      <c r="A78" s="5">
        <v>8</v>
      </c>
      <c r="B78" s="1" t="s">
        <v>33</v>
      </c>
      <c r="F78" s="30">
        <v>675</v>
      </c>
      <c r="G78" s="8"/>
      <c r="H78" s="30">
        <v>345</v>
      </c>
    </row>
    <row r="79" spans="1:8" ht="11.25">
      <c r="A79" s="3"/>
      <c r="F79" s="30"/>
      <c r="G79" s="8"/>
      <c r="H79" s="30"/>
    </row>
    <row r="80" spans="1:8" ht="11.25">
      <c r="A80" s="5">
        <v>9</v>
      </c>
      <c r="B80" s="1" t="s">
        <v>34</v>
      </c>
      <c r="F80" s="30">
        <f>1709-F78+1</f>
        <v>1035</v>
      </c>
      <c r="G80" s="8"/>
      <c r="H80" s="30">
        <v>2294</v>
      </c>
    </row>
    <row r="81" spans="1:8" ht="11.25">
      <c r="A81" s="3"/>
      <c r="F81" s="30"/>
      <c r="G81" s="8"/>
      <c r="H81" s="8"/>
    </row>
    <row r="82" spans="1:8" ht="11.25">
      <c r="A82" s="5">
        <v>10</v>
      </c>
      <c r="B82" s="1" t="s">
        <v>35</v>
      </c>
      <c r="F82" s="30">
        <v>12871</v>
      </c>
      <c r="G82" s="8"/>
      <c r="H82" s="8">
        <v>12862</v>
      </c>
    </row>
    <row r="83" spans="1:8" ht="11.25">
      <c r="A83" s="5"/>
      <c r="B83" s="1"/>
      <c r="F83" s="30"/>
      <c r="G83" s="8"/>
      <c r="H83" s="8"/>
    </row>
    <row r="84" spans="1:8" ht="12" thickBot="1">
      <c r="A84" s="5"/>
      <c r="B84" s="1"/>
      <c r="F84" s="87">
        <f>SUM(F72:F82)</f>
        <v>151605</v>
      </c>
      <c r="G84" s="8"/>
      <c r="H84" s="12">
        <f>SUM(H72:H82)</f>
        <v>141910</v>
      </c>
    </row>
    <row r="85" spans="1:8" ht="12" thickTop="1">
      <c r="A85" s="3"/>
      <c r="F85" s="30"/>
      <c r="G85" s="8"/>
      <c r="H85" s="8"/>
    </row>
    <row r="86" spans="1:8" ht="11.25">
      <c r="A86" s="3"/>
      <c r="F86" s="30"/>
      <c r="G86" s="8"/>
      <c r="H86" s="8"/>
    </row>
    <row r="87" spans="1:8" ht="12" thickBot="1">
      <c r="A87" s="5">
        <v>11</v>
      </c>
      <c r="B87" s="1" t="s">
        <v>36</v>
      </c>
      <c r="F87" s="88">
        <f>F72/F63</f>
        <v>1.8846571762602298</v>
      </c>
      <c r="G87" s="8"/>
      <c r="H87" s="15">
        <f>H72/H63</f>
        <v>1.7411468161595571</v>
      </c>
    </row>
    <row r="88" spans="6:8" ht="12" thickTop="1">
      <c r="F88" s="30"/>
      <c r="G88" s="8"/>
      <c r="H88" s="8"/>
    </row>
    <row r="89" spans="6:8" ht="11.25">
      <c r="F89" s="30"/>
      <c r="G89" s="8"/>
      <c r="H89" s="8"/>
    </row>
    <row r="90" spans="6:8" ht="11.25">
      <c r="F90" s="30"/>
      <c r="G90" s="8"/>
      <c r="H90" s="8"/>
    </row>
    <row r="91" ht="11.25">
      <c r="B91" s="2" t="s">
        <v>150</v>
      </c>
    </row>
    <row r="92" ht="11.25">
      <c r="B92" s="2" t="str">
        <f>KLSE_IS!D110</f>
        <v>the year ended 31 January 2005.</v>
      </c>
    </row>
  </sheetData>
  <mergeCells count="3">
    <mergeCell ref="A10:H10"/>
    <mergeCell ref="A11:H11"/>
    <mergeCell ref="A14:H1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9.140625" style="2" customWidth="1"/>
    <col min="6" max="6" width="10.28125" style="2" customWidth="1"/>
    <col min="7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120</v>
      </c>
      <c r="B5" s="3" t="s">
        <v>2</v>
      </c>
      <c r="C5" s="50" t="str">
        <f>KLSE_IS!F5</f>
        <v>29/12/2005</v>
      </c>
      <c r="D5" s="50"/>
    </row>
    <row r="6" spans="1:3" ht="11.25">
      <c r="A6" s="2" t="s">
        <v>8</v>
      </c>
      <c r="B6" s="3" t="s">
        <v>2</v>
      </c>
      <c r="C6" s="2" t="str">
        <f>KLSE_IS!F6</f>
        <v>31/1/2006</v>
      </c>
    </row>
    <row r="7" spans="1:3" ht="11.25">
      <c r="A7" s="2" t="s">
        <v>9</v>
      </c>
      <c r="B7" s="3" t="s">
        <v>2</v>
      </c>
      <c r="C7" s="21">
        <f>KLSE_IS!F7</f>
        <v>3</v>
      </c>
    </row>
    <row r="9" spans="1:9" ht="11.25">
      <c r="A9" s="97" t="str">
        <f>KLSE_IS!A9</f>
        <v>Quarterly report on consolidated results for the period ended 31/10/2005</v>
      </c>
      <c r="B9" s="97"/>
      <c r="C9" s="97"/>
      <c r="D9" s="97"/>
      <c r="E9" s="97"/>
      <c r="F9" s="97"/>
      <c r="G9" s="97"/>
      <c r="H9" s="97"/>
      <c r="I9" s="97"/>
    </row>
    <row r="10" spans="1:9" ht="11.25">
      <c r="A10" s="98" t="s">
        <v>10</v>
      </c>
      <c r="B10" s="98"/>
      <c r="C10" s="98"/>
      <c r="D10" s="98"/>
      <c r="E10" s="98"/>
      <c r="F10" s="98"/>
      <c r="G10" s="98"/>
      <c r="H10" s="98"/>
      <c r="I10" s="98"/>
    </row>
    <row r="11" ht="10.5" customHeight="1"/>
    <row r="12" spans="1:9" ht="11.25">
      <c r="A12" s="97" t="s">
        <v>156</v>
      </c>
      <c r="B12" s="97"/>
      <c r="C12" s="97"/>
      <c r="D12" s="97"/>
      <c r="E12" s="97"/>
      <c r="F12" s="97"/>
      <c r="G12" s="97"/>
      <c r="H12" s="97"/>
      <c r="I12" s="97"/>
    </row>
    <row r="13" ht="10.5" customHeight="1"/>
    <row r="14" spans="4:10" ht="11.25">
      <c r="D14" s="5" t="s">
        <v>125</v>
      </c>
      <c r="E14" s="5" t="s">
        <v>125</v>
      </c>
      <c r="F14" s="5" t="s">
        <v>128</v>
      </c>
      <c r="G14" s="5" t="s">
        <v>127</v>
      </c>
      <c r="H14" s="5" t="s">
        <v>129</v>
      </c>
      <c r="I14" s="5" t="s">
        <v>127</v>
      </c>
      <c r="J14" s="5"/>
    </row>
    <row r="15" spans="4:10" ht="11.25">
      <c r="D15" s="5" t="s">
        <v>127</v>
      </c>
      <c r="E15" s="5" t="s">
        <v>126</v>
      </c>
      <c r="F15" s="5" t="s">
        <v>131</v>
      </c>
      <c r="G15" s="5" t="s">
        <v>131</v>
      </c>
      <c r="H15" s="5" t="s">
        <v>130</v>
      </c>
      <c r="I15" s="5" t="s">
        <v>131</v>
      </c>
      <c r="J15" s="5" t="s">
        <v>132</v>
      </c>
    </row>
    <row r="16" spans="4:10" ht="11.25">
      <c r="D16" s="5" t="s">
        <v>112</v>
      </c>
      <c r="E16" s="5" t="s">
        <v>112</v>
      </c>
      <c r="F16" s="5" t="s">
        <v>112</v>
      </c>
      <c r="G16" s="5" t="s">
        <v>112</v>
      </c>
      <c r="H16" s="5" t="s">
        <v>112</v>
      </c>
      <c r="I16" s="5" t="s">
        <v>112</v>
      </c>
      <c r="J16" s="5" t="s">
        <v>112</v>
      </c>
    </row>
    <row r="17" ht="10.5" customHeight="1">
      <c r="J17" s="5"/>
    </row>
    <row r="18" spans="1:10" ht="11.25">
      <c r="A18" s="2" t="s">
        <v>175</v>
      </c>
      <c r="D18" s="8">
        <v>72601</v>
      </c>
      <c r="E18" s="8">
        <v>65</v>
      </c>
      <c r="F18" s="8">
        <f>F61</f>
        <v>0</v>
      </c>
      <c r="G18" s="8">
        <f>G61</f>
        <v>0</v>
      </c>
      <c r="H18" s="8">
        <v>53743</v>
      </c>
      <c r="I18" s="8">
        <f>I61</f>
        <v>0</v>
      </c>
      <c r="J18" s="8">
        <f>SUM(D18:I18)</f>
        <v>126409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121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9"/>
    </row>
    <row r="22" spans="4:10" ht="11.25">
      <c r="D22" s="8">
        <f>SUM(D18:D20)</f>
        <v>72601</v>
      </c>
      <c r="E22" s="8">
        <f aca="true" t="shared" si="0" ref="E22:J22">SUM(E18:E20)</f>
        <v>65</v>
      </c>
      <c r="F22" s="8">
        <f t="shared" si="0"/>
        <v>0</v>
      </c>
      <c r="G22" s="8">
        <f t="shared" si="0"/>
        <v>0</v>
      </c>
      <c r="H22" s="8">
        <f t="shared" si="0"/>
        <v>53743</v>
      </c>
      <c r="I22" s="8">
        <f t="shared" si="0"/>
        <v>0</v>
      </c>
      <c r="J22" s="8">
        <f t="shared" si="0"/>
        <v>126409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163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164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s="50" customFormat="1" ht="10.5" customHeight="1">
      <c r="A28" s="50" t="s">
        <v>165</v>
      </c>
      <c r="B28" s="51"/>
      <c r="D28" s="30">
        <f>78+6+20</f>
        <v>104</v>
      </c>
      <c r="E28" s="30">
        <f>57+13.6</f>
        <v>70.6</v>
      </c>
      <c r="F28" s="30">
        <v>0</v>
      </c>
      <c r="G28" s="30">
        <v>0</v>
      </c>
      <c r="H28" s="30">
        <v>0</v>
      </c>
      <c r="I28" s="30">
        <v>0</v>
      </c>
      <c r="J28" s="30">
        <f>SUM(D28:I28)</f>
        <v>174.6</v>
      </c>
    </row>
    <row r="29" spans="2:9" s="50" customFormat="1" ht="10.5" customHeight="1">
      <c r="B29" s="51"/>
      <c r="D29" s="30"/>
      <c r="E29" s="30"/>
      <c r="F29" s="30"/>
      <c r="G29" s="30"/>
      <c r="H29" s="30"/>
      <c r="I29" s="30"/>
    </row>
    <row r="30" spans="1:9" s="50" customFormat="1" ht="11.25">
      <c r="A30" s="50" t="s">
        <v>122</v>
      </c>
      <c r="B30" s="51"/>
      <c r="D30" s="30"/>
      <c r="E30" s="30"/>
      <c r="F30" s="30"/>
      <c r="G30" s="30"/>
      <c r="H30" s="30"/>
      <c r="I30" s="30"/>
    </row>
    <row r="31" spans="1:9" s="50" customFormat="1" ht="11.25">
      <c r="A31" s="50" t="s">
        <v>123</v>
      </c>
      <c r="B31" s="51"/>
      <c r="D31" s="30"/>
      <c r="E31" s="30"/>
      <c r="F31" s="30"/>
      <c r="G31" s="30"/>
      <c r="H31" s="30"/>
      <c r="I31" s="30"/>
    </row>
    <row r="32" spans="1:10" s="50" customFormat="1" ht="11.25">
      <c r="A32" s="50" t="s">
        <v>124</v>
      </c>
      <c r="B32" s="51"/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f>SUM(D32:I32)</f>
        <v>0</v>
      </c>
    </row>
    <row r="33" spans="2:10" s="50" customFormat="1" ht="10.5" customHeight="1">
      <c r="B33" s="51"/>
      <c r="D33" s="30"/>
      <c r="E33" s="30"/>
      <c r="F33" s="30"/>
      <c r="G33" s="30"/>
      <c r="H33" s="30"/>
      <c r="I33" s="30"/>
      <c r="J33" s="30"/>
    </row>
    <row r="34" spans="1:10" s="50" customFormat="1" ht="11.25">
      <c r="A34" s="50" t="s">
        <v>197</v>
      </c>
      <c r="B34" s="51"/>
      <c r="D34" s="30">
        <v>0</v>
      </c>
      <c r="E34" s="30">
        <v>0</v>
      </c>
      <c r="F34" s="30">
        <v>0</v>
      </c>
      <c r="G34" s="30">
        <v>0</v>
      </c>
      <c r="H34" s="30">
        <f>KLSE_IS!J87</f>
        <v>13711</v>
      </c>
      <c r="I34" s="30">
        <v>0</v>
      </c>
      <c r="J34" s="30">
        <f>SUM(D34:I34)</f>
        <v>13711</v>
      </c>
    </row>
    <row r="35" spans="2:10" s="50" customFormat="1" ht="10.5" customHeight="1">
      <c r="B35" s="51"/>
      <c r="D35" s="30"/>
      <c r="E35" s="30"/>
      <c r="F35" s="30"/>
      <c r="G35" s="30"/>
      <c r="H35" s="30" t="s">
        <v>162</v>
      </c>
      <c r="I35" s="30"/>
      <c r="J35" s="30"/>
    </row>
    <row r="36" spans="1:10" s="50" customFormat="1" ht="11.25">
      <c r="A36" s="50" t="s">
        <v>160</v>
      </c>
      <c r="B36" s="51"/>
      <c r="D36" s="30">
        <v>0</v>
      </c>
      <c r="E36" s="30">
        <v>0</v>
      </c>
      <c r="F36" s="30">
        <v>0</v>
      </c>
      <c r="G36" s="30">
        <v>0</v>
      </c>
      <c r="H36" s="30">
        <v>-3271</v>
      </c>
      <c r="I36" s="30">
        <v>0</v>
      </c>
      <c r="J36" s="30">
        <f>SUM(D36:I36)</f>
        <v>-3271</v>
      </c>
    </row>
    <row r="37" spans="2:9" s="50" customFormat="1" ht="10.5" customHeight="1">
      <c r="B37" s="51"/>
      <c r="D37" s="30"/>
      <c r="E37" s="30"/>
      <c r="F37" s="30"/>
      <c r="G37" s="30"/>
      <c r="H37" s="30"/>
      <c r="I37" s="30"/>
    </row>
    <row r="38" spans="1:10" s="50" customFormat="1" ht="12" thickBot="1">
      <c r="A38" s="50" t="s">
        <v>198</v>
      </c>
      <c r="B38" s="51"/>
      <c r="D38" s="87">
        <f aca="true" t="shared" si="1" ref="D38:I38">SUM(D22:D36)</f>
        <v>72705</v>
      </c>
      <c r="E38" s="87">
        <f t="shared" si="1"/>
        <v>135.6</v>
      </c>
      <c r="F38" s="87">
        <f t="shared" si="1"/>
        <v>0</v>
      </c>
      <c r="G38" s="87">
        <f t="shared" si="1"/>
        <v>0</v>
      </c>
      <c r="H38" s="87">
        <f t="shared" si="1"/>
        <v>64183</v>
      </c>
      <c r="I38" s="87">
        <f t="shared" si="1"/>
        <v>0</v>
      </c>
      <c r="J38" s="87">
        <f>SUM(J22:J37)</f>
        <v>137023.6</v>
      </c>
    </row>
    <row r="39" spans="4:10" ht="11.25" customHeight="1" thickTop="1">
      <c r="D39" s="27"/>
      <c r="E39" s="27"/>
      <c r="F39" s="27"/>
      <c r="G39" s="27"/>
      <c r="H39" s="27"/>
      <c r="I39" s="27"/>
      <c r="J39" s="27"/>
    </row>
    <row r="40" spans="4:10" ht="10.5" customHeight="1">
      <c r="D40" s="27"/>
      <c r="E40" s="27"/>
      <c r="F40" s="27"/>
      <c r="G40" s="27"/>
      <c r="H40" s="27"/>
      <c r="I40" s="27"/>
      <c r="J40" s="27"/>
    </row>
    <row r="41" spans="1:10" s="22" customFormat="1" ht="11.25">
      <c r="A41" s="40" t="s">
        <v>166</v>
      </c>
      <c r="B41" s="41"/>
      <c r="C41" s="40"/>
      <c r="D41" s="42">
        <v>72505</v>
      </c>
      <c r="E41" s="42">
        <v>0</v>
      </c>
      <c r="F41" s="42">
        <v>0</v>
      </c>
      <c r="G41" s="42">
        <v>0</v>
      </c>
      <c r="H41" s="42">
        <v>38592</v>
      </c>
      <c r="I41" s="42">
        <v>0</v>
      </c>
      <c r="J41" s="42">
        <f>SUM(D41:I41)</f>
        <v>111097</v>
      </c>
    </row>
    <row r="42" spans="1:10" s="22" customFormat="1" ht="10.5" customHeight="1">
      <c r="A42" s="40"/>
      <c r="B42" s="41"/>
      <c r="C42" s="40"/>
      <c r="D42" s="42"/>
      <c r="E42" s="42"/>
      <c r="F42" s="42"/>
      <c r="G42" s="42"/>
      <c r="H42" s="42"/>
      <c r="I42" s="42"/>
      <c r="J42" s="42"/>
    </row>
    <row r="43" spans="1:10" s="22" customFormat="1" ht="11.25">
      <c r="A43" s="40" t="s">
        <v>121</v>
      </c>
      <c r="B43" s="41"/>
      <c r="C43" s="40"/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f>SUM(D43:I43)</f>
        <v>0</v>
      </c>
    </row>
    <row r="44" spans="1:10" s="22" customFormat="1" ht="10.5" customHeight="1">
      <c r="A44" s="40"/>
      <c r="B44" s="41"/>
      <c r="C44" s="40"/>
      <c r="D44" s="43"/>
      <c r="E44" s="43"/>
      <c r="F44" s="43"/>
      <c r="G44" s="43"/>
      <c r="H44" s="43"/>
      <c r="I44" s="43"/>
      <c r="J44" s="44"/>
    </row>
    <row r="45" spans="1:10" s="22" customFormat="1" ht="11.25">
      <c r="A45" s="40"/>
      <c r="B45" s="41"/>
      <c r="C45" s="40"/>
      <c r="D45" s="42">
        <f>SUM(D41:D43)</f>
        <v>72505</v>
      </c>
      <c r="E45" s="42">
        <f aca="true" t="shared" si="2" ref="E45:J45">SUM(E41:E43)</f>
        <v>0</v>
      </c>
      <c r="F45" s="42">
        <f t="shared" si="2"/>
        <v>0</v>
      </c>
      <c r="G45" s="42">
        <f t="shared" si="2"/>
        <v>0</v>
      </c>
      <c r="H45" s="42">
        <f t="shared" si="2"/>
        <v>38592</v>
      </c>
      <c r="I45" s="42">
        <f t="shared" si="2"/>
        <v>0</v>
      </c>
      <c r="J45" s="42">
        <f t="shared" si="2"/>
        <v>111097</v>
      </c>
    </row>
    <row r="46" spans="1:10" s="22" customFormat="1" ht="10.5" customHeight="1">
      <c r="A46" s="40"/>
      <c r="B46" s="41"/>
      <c r="C46" s="40"/>
      <c r="D46" s="42"/>
      <c r="E46" s="42"/>
      <c r="F46" s="42"/>
      <c r="G46" s="42"/>
      <c r="H46" s="42"/>
      <c r="I46" s="42"/>
      <c r="J46" s="40"/>
    </row>
    <row r="47" spans="1:10" s="22" customFormat="1" ht="11.25">
      <c r="A47" s="40" t="s">
        <v>163</v>
      </c>
      <c r="B47" s="41"/>
      <c r="C47" s="40"/>
      <c r="D47" s="42">
        <v>78</v>
      </c>
      <c r="E47" s="42">
        <v>53</v>
      </c>
      <c r="F47" s="42">
        <v>0</v>
      </c>
      <c r="G47" s="42">
        <v>0</v>
      </c>
      <c r="H47" s="42">
        <v>0</v>
      </c>
      <c r="I47" s="42">
        <v>0</v>
      </c>
      <c r="J47" s="42">
        <f>SUM(D47:I47)</f>
        <v>131</v>
      </c>
    </row>
    <row r="48" spans="1:10" s="22" customFormat="1" ht="11.25">
      <c r="A48" s="40"/>
      <c r="B48" s="41"/>
      <c r="C48" s="40"/>
      <c r="D48" s="42"/>
      <c r="E48" s="42"/>
      <c r="F48" s="42"/>
      <c r="G48" s="42"/>
      <c r="H48" s="42"/>
      <c r="I48" s="42"/>
      <c r="J48" s="40"/>
    </row>
    <row r="49" spans="1:10" s="22" customFormat="1" ht="11.25">
      <c r="A49" s="40" t="s">
        <v>164</v>
      </c>
      <c r="B49" s="41"/>
      <c r="C49" s="40"/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f>SUM(D49:I49)</f>
        <v>0</v>
      </c>
    </row>
    <row r="50" spans="1:10" s="22" customFormat="1" ht="10.5" customHeight="1">
      <c r="A50" s="40"/>
      <c r="B50" s="41"/>
      <c r="C50" s="40"/>
      <c r="D50" s="42"/>
      <c r="E50" s="42"/>
      <c r="F50" s="42"/>
      <c r="G50" s="42"/>
      <c r="H50" s="42"/>
      <c r="I50" s="42"/>
      <c r="J50" s="40"/>
    </row>
    <row r="51" spans="1:10" s="49" customFormat="1" ht="11.25">
      <c r="A51" s="46" t="s">
        <v>165</v>
      </c>
      <c r="B51" s="47"/>
      <c r="C51" s="46"/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f>SUM(D51:I51)</f>
        <v>0</v>
      </c>
    </row>
    <row r="52" spans="1:10" s="22" customFormat="1" ht="10.5" customHeight="1">
      <c r="A52" s="40"/>
      <c r="B52" s="41"/>
      <c r="C52" s="40"/>
      <c r="D52" s="42"/>
      <c r="E52" s="42"/>
      <c r="F52" s="42"/>
      <c r="G52" s="42"/>
      <c r="H52" s="42"/>
      <c r="I52" s="42"/>
      <c r="J52" s="40"/>
    </row>
    <row r="53" spans="1:10" s="22" customFormat="1" ht="11.25">
      <c r="A53" s="40" t="s">
        <v>122</v>
      </c>
      <c r="B53" s="41"/>
      <c r="C53" s="40"/>
      <c r="D53" s="42"/>
      <c r="E53" s="42"/>
      <c r="F53" s="42"/>
      <c r="G53" s="42"/>
      <c r="H53" s="42"/>
      <c r="I53" s="42"/>
      <c r="J53" s="40"/>
    </row>
    <row r="54" spans="1:10" s="22" customFormat="1" ht="11.25">
      <c r="A54" s="40" t="s">
        <v>123</v>
      </c>
      <c r="B54" s="41"/>
      <c r="C54" s="40"/>
      <c r="D54" s="42"/>
      <c r="E54" s="42"/>
      <c r="F54" s="42"/>
      <c r="G54" s="42"/>
      <c r="H54" s="42"/>
      <c r="I54" s="42"/>
      <c r="J54" s="40"/>
    </row>
    <row r="55" spans="1:10" s="22" customFormat="1" ht="10.5" customHeight="1">
      <c r="A55" s="40" t="s">
        <v>124</v>
      </c>
      <c r="B55" s="41"/>
      <c r="C55" s="40"/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f>SUM(D55:I55)</f>
        <v>0</v>
      </c>
    </row>
    <row r="56" spans="1:10" s="22" customFormat="1" ht="11.25">
      <c r="A56" s="40"/>
      <c r="B56" s="41"/>
      <c r="C56" s="40"/>
      <c r="D56" s="42"/>
      <c r="E56" s="42"/>
      <c r="F56" s="42"/>
      <c r="G56" s="42"/>
      <c r="H56" s="42"/>
      <c r="I56" s="42"/>
      <c r="J56" s="42"/>
    </row>
    <row r="57" spans="1:10" s="49" customFormat="1" ht="11.25">
      <c r="A57" s="46" t="s">
        <v>197</v>
      </c>
      <c r="B57" s="47"/>
      <c r="C57" s="46"/>
      <c r="D57" s="48">
        <v>0</v>
      </c>
      <c r="E57" s="48">
        <v>0</v>
      </c>
      <c r="F57" s="48">
        <v>0</v>
      </c>
      <c r="G57" s="48">
        <v>0</v>
      </c>
      <c r="H57" s="48">
        <v>14543</v>
      </c>
      <c r="I57" s="48">
        <v>0</v>
      </c>
      <c r="J57" s="48">
        <f>SUM(D57:I57)</f>
        <v>14543</v>
      </c>
    </row>
    <row r="58" spans="1:10" s="22" customFormat="1" ht="11.25">
      <c r="A58" s="40"/>
      <c r="B58" s="41"/>
      <c r="C58" s="40"/>
      <c r="D58" s="42"/>
      <c r="E58" s="42"/>
      <c r="F58" s="42"/>
      <c r="G58" s="42"/>
      <c r="H58" s="42"/>
      <c r="I58" s="42"/>
      <c r="J58" s="42"/>
    </row>
    <row r="59" spans="1:10" s="22" customFormat="1" ht="11.25">
      <c r="A59" s="40" t="s">
        <v>160</v>
      </c>
      <c r="B59" s="41"/>
      <c r="C59" s="40"/>
      <c r="D59" s="42">
        <v>0</v>
      </c>
      <c r="E59" s="42">
        <v>0</v>
      </c>
      <c r="F59" s="42">
        <v>0</v>
      </c>
      <c r="G59" s="42">
        <v>0</v>
      </c>
      <c r="H59" s="42">
        <v>-2177</v>
      </c>
      <c r="I59" s="42">
        <v>0</v>
      </c>
      <c r="J59" s="42">
        <f>SUM(D59:I59)</f>
        <v>-2177</v>
      </c>
    </row>
    <row r="60" spans="1:10" s="22" customFormat="1" ht="11.25">
      <c r="A60" s="40"/>
      <c r="B60" s="41"/>
      <c r="C60" s="40"/>
      <c r="D60" s="42"/>
      <c r="E60" s="42"/>
      <c r="F60" s="42"/>
      <c r="G60" s="42"/>
      <c r="H60" s="42"/>
      <c r="I60" s="42"/>
      <c r="J60" s="40"/>
    </row>
    <row r="61" spans="1:10" s="22" customFormat="1" ht="12" thickBot="1">
      <c r="A61" s="40" t="s">
        <v>196</v>
      </c>
      <c r="B61" s="41"/>
      <c r="C61" s="40"/>
      <c r="D61" s="45">
        <f aca="true" t="shared" si="3" ref="D61:I61">SUM(D45:D59)</f>
        <v>72583</v>
      </c>
      <c r="E61" s="45">
        <f t="shared" si="3"/>
        <v>53</v>
      </c>
      <c r="F61" s="45">
        <f t="shared" si="3"/>
        <v>0</v>
      </c>
      <c r="G61" s="45">
        <f t="shared" si="3"/>
        <v>0</v>
      </c>
      <c r="H61" s="45">
        <f t="shared" si="3"/>
        <v>50958</v>
      </c>
      <c r="I61" s="45">
        <f t="shared" si="3"/>
        <v>0</v>
      </c>
      <c r="J61" s="45">
        <f>SUM(J45:J60)</f>
        <v>123594</v>
      </c>
    </row>
    <row r="62" s="22" customFormat="1" ht="12" thickTop="1">
      <c r="B62" s="23"/>
    </row>
    <row r="63" s="22" customFormat="1" ht="11.25">
      <c r="B63" s="23"/>
    </row>
    <row r="64" s="22" customFormat="1" ht="11.25">
      <c r="B64" s="23"/>
    </row>
    <row r="65" spans="1:9" s="22" customFormat="1" ht="11.25">
      <c r="A65" s="2" t="s">
        <v>193</v>
      </c>
      <c r="B65" s="2"/>
      <c r="C65" s="1"/>
      <c r="D65" s="2"/>
      <c r="E65" s="2"/>
      <c r="F65" s="2"/>
      <c r="G65" s="5"/>
      <c r="H65" s="5"/>
      <c r="I65" s="5"/>
    </row>
    <row r="66" spans="1:9" s="22" customFormat="1" ht="11.25">
      <c r="A66" s="2" t="s">
        <v>194</v>
      </c>
      <c r="B66" s="2"/>
      <c r="C66" s="2"/>
      <c r="D66" s="2"/>
      <c r="E66" s="2"/>
      <c r="F66" s="2"/>
      <c r="G66" s="5"/>
      <c r="H66" s="5"/>
      <c r="I66" s="5"/>
    </row>
  </sheetData>
  <mergeCells count="3">
    <mergeCell ref="A9:I9"/>
    <mergeCell ref="A10:I10"/>
    <mergeCell ref="A12:I12"/>
  </mergeCells>
  <printOptions/>
  <pageMargins left="0.75" right="0.36" top="1" bottom="0.68" header="0.5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C3" sqref="C3"/>
    </sheetView>
  </sheetViews>
  <sheetFormatPr defaultColWidth="9.140625" defaultRowHeight="12.75"/>
  <cols>
    <col min="1" max="1" width="3.140625" style="32" customWidth="1"/>
    <col min="2" max="2" width="13.00390625" style="32" customWidth="1"/>
    <col min="3" max="3" width="3.57421875" style="33" customWidth="1"/>
    <col min="4" max="4" width="40.7109375" style="32" customWidth="1"/>
    <col min="5" max="5" width="10.00390625" style="96" bestFit="1" customWidth="1"/>
    <col min="6" max="6" width="9.421875" style="32" bestFit="1" customWidth="1"/>
    <col min="7" max="7" width="0" style="31" hidden="1" customWidth="1"/>
    <col min="8" max="16384" width="9.140625" style="31" customWidth="1"/>
  </cols>
  <sheetData>
    <row r="1" spans="1:6" ht="11.25">
      <c r="A1" s="31" t="s">
        <v>0</v>
      </c>
      <c r="B1" s="31"/>
      <c r="C1" s="31"/>
      <c r="D1" s="31"/>
      <c r="E1" s="89"/>
      <c r="F1" s="31"/>
    </row>
    <row r="2" spans="1:6" ht="11.25">
      <c r="A2" s="31" t="s">
        <v>1</v>
      </c>
      <c r="B2" s="31"/>
      <c r="C2" s="31" t="s">
        <v>2</v>
      </c>
      <c r="D2" s="31"/>
      <c r="E2" s="89"/>
      <c r="F2" s="31"/>
    </row>
    <row r="3" spans="1:6" ht="11.25">
      <c r="A3" s="31" t="s">
        <v>105</v>
      </c>
      <c r="B3" s="31"/>
      <c r="C3" s="31" t="s">
        <v>2</v>
      </c>
      <c r="D3" s="31" t="s">
        <v>4</v>
      </c>
      <c r="E3" s="89"/>
      <c r="F3" s="31"/>
    </row>
    <row r="4" spans="1:6" ht="11.25">
      <c r="A4" s="31" t="s">
        <v>5</v>
      </c>
      <c r="B4" s="31"/>
      <c r="C4" s="31" t="s">
        <v>2</v>
      </c>
      <c r="D4" s="31" t="s">
        <v>6</v>
      </c>
      <c r="E4" s="89"/>
      <c r="F4" s="31"/>
    </row>
    <row r="5" spans="1:6" ht="11.25">
      <c r="A5" s="31" t="s">
        <v>7</v>
      </c>
      <c r="B5" s="31"/>
      <c r="C5" s="31" t="s">
        <v>2</v>
      </c>
      <c r="D5" s="89" t="str">
        <f>KLSE_IS!F5</f>
        <v>29/12/2005</v>
      </c>
      <c r="E5" s="89"/>
      <c r="F5" s="31"/>
    </row>
    <row r="6" spans="1:6" ht="11.25">
      <c r="A6" s="31" t="s">
        <v>8</v>
      </c>
      <c r="B6" s="31"/>
      <c r="C6" s="31" t="s">
        <v>2</v>
      </c>
      <c r="D6" s="31" t="str">
        <f>KLSE_IS!F6</f>
        <v>31/1/2006</v>
      </c>
      <c r="E6" s="89"/>
      <c r="F6" s="31"/>
    </row>
    <row r="7" spans="1:6" ht="11.25">
      <c r="A7" s="31" t="s">
        <v>9</v>
      </c>
      <c r="B7" s="31"/>
      <c r="C7" s="31" t="s">
        <v>2</v>
      </c>
      <c r="D7" s="39">
        <f>KLSE_IS!F7</f>
        <v>3</v>
      </c>
      <c r="E7" s="89"/>
      <c r="F7" s="31"/>
    </row>
    <row r="8" spans="1:6" ht="9" customHeight="1">
      <c r="A8" s="31"/>
      <c r="B8" s="31"/>
      <c r="C8" s="31"/>
      <c r="D8" s="31"/>
      <c r="E8" s="89"/>
      <c r="F8" s="31"/>
    </row>
    <row r="9" spans="1:6" ht="11.25">
      <c r="A9" s="97" t="str">
        <f>KLSE_IS!A9</f>
        <v>Quarterly report on consolidated results for the period ended 31/10/2005</v>
      </c>
      <c r="B9" s="97"/>
      <c r="C9" s="97"/>
      <c r="D9" s="97"/>
      <c r="E9" s="97"/>
      <c r="F9" s="97"/>
    </row>
    <row r="10" spans="1:6" ht="11.25">
      <c r="A10" s="97" t="s">
        <v>10</v>
      </c>
      <c r="B10" s="97"/>
      <c r="C10" s="97"/>
      <c r="D10" s="97"/>
      <c r="E10" s="97"/>
      <c r="F10" s="97"/>
    </row>
    <row r="11" spans="1:6" ht="9" customHeight="1">
      <c r="A11" s="1"/>
      <c r="B11" s="1"/>
      <c r="C11" s="1"/>
      <c r="D11" s="1"/>
      <c r="E11" s="84"/>
      <c r="F11" s="1"/>
    </row>
    <row r="12" spans="1:6" ht="11.25">
      <c r="A12" s="97" t="s">
        <v>142</v>
      </c>
      <c r="B12" s="97"/>
      <c r="C12" s="97"/>
      <c r="D12" s="97"/>
      <c r="E12" s="97"/>
      <c r="F12" s="97"/>
    </row>
    <row r="13" spans="1:6" ht="11.25">
      <c r="A13" s="31"/>
      <c r="B13" s="31"/>
      <c r="C13" s="31"/>
      <c r="D13" s="31"/>
      <c r="E13" s="89"/>
      <c r="F13" s="31"/>
    </row>
    <row r="14" spans="1:7" ht="11.25">
      <c r="A14" s="31"/>
      <c r="B14" s="31"/>
      <c r="C14" s="31"/>
      <c r="D14" s="31"/>
      <c r="E14" s="52" t="s">
        <v>100</v>
      </c>
      <c r="F14" s="5" t="s">
        <v>199</v>
      </c>
      <c r="G14" s="5" t="s">
        <v>39</v>
      </c>
    </row>
    <row r="15" spans="1:7" ht="11.25">
      <c r="A15" s="31"/>
      <c r="B15" s="31"/>
      <c r="C15" s="31"/>
      <c r="D15" s="31"/>
      <c r="E15" s="52" t="s">
        <v>181</v>
      </c>
      <c r="F15" s="5" t="s">
        <v>181</v>
      </c>
      <c r="G15" s="5" t="s">
        <v>41</v>
      </c>
    </row>
    <row r="16" spans="1:7" ht="11.25">
      <c r="A16" s="31"/>
      <c r="B16" s="31"/>
      <c r="C16" s="31"/>
      <c r="D16" s="31"/>
      <c r="E16" s="52" t="s">
        <v>111</v>
      </c>
      <c r="F16" s="5" t="s">
        <v>111</v>
      </c>
      <c r="G16" s="5" t="s">
        <v>111</v>
      </c>
    </row>
    <row r="17" spans="1:7" ht="11.25">
      <c r="A17" s="31"/>
      <c r="B17" s="31"/>
      <c r="C17" s="31"/>
      <c r="D17" s="31"/>
      <c r="E17" s="52" t="s">
        <v>187</v>
      </c>
      <c r="F17" s="5" t="s">
        <v>188</v>
      </c>
      <c r="G17" s="5" t="s">
        <v>174</v>
      </c>
    </row>
    <row r="18" spans="1:7" ht="11.25">
      <c r="A18" s="31"/>
      <c r="B18" s="31"/>
      <c r="C18" s="31"/>
      <c r="D18" s="31"/>
      <c r="E18" s="52" t="s">
        <v>141</v>
      </c>
      <c r="F18" s="52" t="s">
        <v>141</v>
      </c>
      <c r="G18" s="5" t="s">
        <v>169</v>
      </c>
    </row>
    <row r="19" spans="1:7" ht="11.25">
      <c r="A19" s="31"/>
      <c r="B19" s="31"/>
      <c r="C19" s="31"/>
      <c r="D19" s="31"/>
      <c r="E19" s="52"/>
      <c r="F19" s="5"/>
      <c r="G19" s="5"/>
    </row>
    <row r="20" spans="1:7" ht="11.25">
      <c r="A20" s="31"/>
      <c r="B20" s="31"/>
      <c r="C20" s="31"/>
      <c r="D20" s="31"/>
      <c r="E20" s="52" t="s">
        <v>112</v>
      </c>
      <c r="F20" s="5" t="s">
        <v>112</v>
      </c>
      <c r="G20" s="5" t="s">
        <v>112</v>
      </c>
    </row>
    <row r="21" spans="1:6" ht="11.25">
      <c r="A21" s="1" t="s">
        <v>106</v>
      </c>
      <c r="B21" s="31"/>
      <c r="C21" s="31"/>
      <c r="D21" s="31"/>
      <c r="E21" s="89"/>
      <c r="F21" s="31"/>
    </row>
    <row r="22" spans="1:7" ht="11.25">
      <c r="A22" s="31" t="s">
        <v>172</v>
      </c>
      <c r="B22" s="31"/>
      <c r="C22" s="31"/>
      <c r="D22" s="31"/>
      <c r="E22" s="90">
        <v>19519</v>
      </c>
      <c r="F22" s="34">
        <v>20522</v>
      </c>
      <c r="G22" s="34">
        <v>22268</v>
      </c>
    </row>
    <row r="23" spans="1:7" ht="11.25">
      <c r="A23" s="31" t="s">
        <v>107</v>
      </c>
      <c r="B23" s="31"/>
      <c r="C23" s="31"/>
      <c r="D23" s="31"/>
      <c r="E23" s="90"/>
      <c r="F23" s="34"/>
      <c r="G23" s="34"/>
    </row>
    <row r="24" spans="1:7" ht="11.25">
      <c r="A24" s="31"/>
      <c r="B24" s="31" t="s">
        <v>133</v>
      </c>
      <c r="C24" s="31"/>
      <c r="D24" s="31"/>
      <c r="E24" s="90">
        <v>7366</v>
      </c>
      <c r="F24" s="34">
        <v>6168</v>
      </c>
      <c r="G24" s="34">
        <v>8042</v>
      </c>
    </row>
    <row r="25" spans="1:7" ht="11.25">
      <c r="A25" s="31"/>
      <c r="B25" s="31" t="s">
        <v>184</v>
      </c>
      <c r="C25" s="31"/>
      <c r="D25" s="31"/>
      <c r="E25" s="90">
        <v>-17</v>
      </c>
      <c r="F25" s="34">
        <v>0</v>
      </c>
      <c r="G25" s="34"/>
    </row>
    <row r="26" spans="1:7" ht="11.25">
      <c r="A26" s="31"/>
      <c r="B26" s="31" t="s">
        <v>151</v>
      </c>
      <c r="C26" s="31"/>
      <c r="D26" s="31"/>
      <c r="E26" s="90">
        <v>0</v>
      </c>
      <c r="F26" s="34">
        <v>0</v>
      </c>
      <c r="G26" s="34">
        <v>-15</v>
      </c>
    </row>
    <row r="27" spans="1:7" ht="11.25">
      <c r="A27" s="31"/>
      <c r="B27" s="31" t="s">
        <v>113</v>
      </c>
      <c r="C27" s="31"/>
      <c r="D27" s="31"/>
      <c r="E27" s="91">
        <v>1251</v>
      </c>
      <c r="F27" s="35">
        <v>1040</v>
      </c>
      <c r="G27" s="35">
        <v>965</v>
      </c>
    </row>
    <row r="28" spans="1:7" ht="11.25">
      <c r="A28" s="31" t="s">
        <v>108</v>
      </c>
      <c r="B28" s="31"/>
      <c r="C28" s="31"/>
      <c r="D28" s="31"/>
      <c r="E28" s="90">
        <f>SUM(E22:E27)</f>
        <v>28119</v>
      </c>
      <c r="F28" s="34">
        <f>SUM(F22:F27)</f>
        <v>27730</v>
      </c>
      <c r="G28" s="34">
        <f>SUM(G22:G27)</f>
        <v>31260</v>
      </c>
    </row>
    <row r="29" spans="1:7" ht="11.25">
      <c r="A29" s="31" t="s">
        <v>109</v>
      </c>
      <c r="B29" s="31"/>
      <c r="C29" s="31"/>
      <c r="D29" s="31"/>
      <c r="E29" s="90"/>
      <c r="F29" s="34"/>
      <c r="G29" s="34"/>
    </row>
    <row r="30" spans="1:7" ht="11.25">
      <c r="A30" s="31"/>
      <c r="B30" s="31" t="s">
        <v>114</v>
      </c>
      <c r="C30" s="31"/>
      <c r="D30" s="31"/>
      <c r="E30" s="90">
        <f>-3008-2076-1</f>
        <v>-5085</v>
      </c>
      <c r="F30" s="34">
        <v>291</v>
      </c>
      <c r="G30" s="34">
        <v>783</v>
      </c>
    </row>
    <row r="31" spans="1:7" ht="11.25">
      <c r="A31" s="31"/>
      <c r="B31" s="31" t="s">
        <v>115</v>
      </c>
      <c r="C31" s="31"/>
      <c r="D31" s="31"/>
      <c r="E31" s="91">
        <v>27</v>
      </c>
      <c r="F31" s="35">
        <v>-54</v>
      </c>
      <c r="G31" s="35">
        <v>137</v>
      </c>
    </row>
    <row r="32" spans="1:7" ht="11.25">
      <c r="A32" s="31" t="s">
        <v>118</v>
      </c>
      <c r="B32" s="31"/>
      <c r="C32" s="31"/>
      <c r="D32" s="31"/>
      <c r="E32" s="90">
        <f>SUM(E28:E31)</f>
        <v>23061</v>
      </c>
      <c r="F32" s="34">
        <f>SUM(F28:F31)</f>
        <v>27967</v>
      </c>
      <c r="G32" s="34">
        <f>SUM(G28:G31)</f>
        <v>32180</v>
      </c>
    </row>
    <row r="33" spans="1:7" ht="11.25">
      <c r="A33" s="31"/>
      <c r="B33" s="31" t="s">
        <v>116</v>
      </c>
      <c r="C33" s="31"/>
      <c r="D33" s="31"/>
      <c r="E33" s="90">
        <f>-3449</f>
        <v>-3449</v>
      </c>
      <c r="F33" s="34">
        <v>-4102</v>
      </c>
      <c r="G33" s="34">
        <v>-3077</v>
      </c>
    </row>
    <row r="34" spans="1:7" ht="11.25">
      <c r="A34" s="31"/>
      <c r="B34" s="31" t="s">
        <v>152</v>
      </c>
      <c r="C34" s="31"/>
      <c r="D34" s="31"/>
      <c r="E34" s="90">
        <v>0</v>
      </c>
      <c r="F34" s="34">
        <v>0</v>
      </c>
      <c r="G34" s="34">
        <v>15</v>
      </c>
    </row>
    <row r="35" spans="1:7" ht="11.25">
      <c r="A35" s="31"/>
      <c r="B35" s="31" t="s">
        <v>117</v>
      </c>
      <c r="C35" s="31"/>
      <c r="D35" s="31"/>
      <c r="E35" s="90">
        <f>-E27</f>
        <v>-1251</v>
      </c>
      <c r="F35" s="34">
        <f>-F27</f>
        <v>-1040</v>
      </c>
      <c r="G35" s="34">
        <v>-965</v>
      </c>
    </row>
    <row r="36" spans="1:7" ht="11.25">
      <c r="A36" s="31"/>
      <c r="B36" s="31" t="s">
        <v>153</v>
      </c>
      <c r="C36" s="31"/>
      <c r="D36" s="31"/>
      <c r="E36" s="90">
        <v>-3271</v>
      </c>
      <c r="F36" s="34">
        <v>-2177</v>
      </c>
      <c r="G36" s="34">
        <v>-1448</v>
      </c>
    </row>
    <row r="37" spans="1:7" ht="11.25">
      <c r="A37" s="31" t="s">
        <v>119</v>
      </c>
      <c r="B37" s="31"/>
      <c r="C37" s="31"/>
      <c r="D37" s="31"/>
      <c r="E37" s="92">
        <f>SUM(E32:E36)</f>
        <v>15090</v>
      </c>
      <c r="F37" s="36">
        <f>SUM(F32:F36)</f>
        <v>20648</v>
      </c>
      <c r="G37" s="36">
        <f>SUM(G32:G36)</f>
        <v>26705</v>
      </c>
    </row>
    <row r="38" spans="1:7" ht="11.25">
      <c r="A38" s="31"/>
      <c r="B38" s="31"/>
      <c r="C38" s="31"/>
      <c r="D38" s="31"/>
      <c r="E38" s="90"/>
      <c r="F38" s="34"/>
      <c r="G38" s="34"/>
    </row>
    <row r="39" spans="1:7" ht="11.25">
      <c r="A39" s="1" t="s">
        <v>168</v>
      </c>
      <c r="B39" s="31"/>
      <c r="C39" s="31"/>
      <c r="D39" s="31"/>
      <c r="E39" s="90"/>
      <c r="F39" s="34"/>
      <c r="G39" s="34"/>
    </row>
    <row r="40" spans="1:7" ht="11.25">
      <c r="A40" s="31"/>
      <c r="B40" s="31" t="s">
        <v>134</v>
      </c>
      <c r="C40" s="31"/>
      <c r="D40" s="31"/>
      <c r="E40" s="90">
        <f>-22628</f>
        <v>-22628</v>
      </c>
      <c r="F40" s="34">
        <v>-20182</v>
      </c>
      <c r="G40" s="34">
        <v>-31066</v>
      </c>
    </row>
    <row r="41" spans="1:7" ht="11.25">
      <c r="A41" s="31"/>
      <c r="B41" s="31" t="s">
        <v>183</v>
      </c>
      <c r="C41" s="31"/>
      <c r="D41" s="31"/>
      <c r="E41" s="90">
        <f>-E25</f>
        <v>17</v>
      </c>
      <c r="F41" s="34">
        <v>0</v>
      </c>
      <c r="G41" s="34"/>
    </row>
    <row r="42" spans="1:7" ht="11.25">
      <c r="A42" s="31" t="s">
        <v>139</v>
      </c>
      <c r="B42" s="31"/>
      <c r="C42" s="31"/>
      <c r="D42" s="31"/>
      <c r="E42" s="92">
        <f>SUM(E40:E41)</f>
        <v>-22611</v>
      </c>
      <c r="F42" s="36">
        <f>SUM(F40:F41)</f>
        <v>-20182</v>
      </c>
      <c r="G42" s="36">
        <f>SUM(G40:G40)</f>
        <v>-31066</v>
      </c>
    </row>
    <row r="43" spans="1:7" ht="11.25">
      <c r="A43" s="31"/>
      <c r="B43" s="31"/>
      <c r="C43" s="31"/>
      <c r="D43" s="31"/>
      <c r="E43" s="90"/>
      <c r="F43" s="34"/>
      <c r="G43" s="34"/>
    </row>
    <row r="44" spans="1:7" ht="11.25">
      <c r="A44" s="1" t="s">
        <v>110</v>
      </c>
      <c r="B44" s="31"/>
      <c r="C44" s="31"/>
      <c r="D44" s="31"/>
      <c r="E44" s="90"/>
      <c r="F44" s="34"/>
      <c r="G44" s="34"/>
    </row>
    <row r="45" spans="1:7" ht="11.25">
      <c r="A45" s="1"/>
      <c r="B45" s="31" t="s">
        <v>176</v>
      </c>
      <c r="C45" s="31"/>
      <c r="D45" s="31"/>
      <c r="E45" s="90">
        <v>0</v>
      </c>
      <c r="F45" s="34">
        <v>0</v>
      </c>
      <c r="G45" s="34">
        <v>-58</v>
      </c>
    </row>
    <row r="46" spans="1:7" ht="11.25">
      <c r="A46" s="31"/>
      <c r="B46" s="31" t="s">
        <v>157</v>
      </c>
      <c r="C46" s="31"/>
      <c r="D46" s="31"/>
      <c r="E46" s="90">
        <f>78+6+20</f>
        <v>104</v>
      </c>
      <c r="F46" s="34">
        <v>79</v>
      </c>
      <c r="G46" s="34">
        <v>143</v>
      </c>
    </row>
    <row r="47" spans="1:7" ht="11.25">
      <c r="A47" s="31"/>
      <c r="B47" s="31" t="s">
        <v>170</v>
      </c>
      <c r="C47" s="31"/>
      <c r="D47" s="31"/>
      <c r="E47" s="90">
        <f>53+4+13.6</f>
        <v>70.6</v>
      </c>
      <c r="F47" s="34">
        <v>53</v>
      </c>
      <c r="G47" s="34">
        <v>0</v>
      </c>
    </row>
    <row r="48" spans="1:7" ht="11.25">
      <c r="A48" s="31"/>
      <c r="B48" s="31" t="s">
        <v>135</v>
      </c>
      <c r="C48" s="31"/>
      <c r="D48" s="31"/>
      <c r="E48" s="90">
        <f>-90</f>
        <v>-90</v>
      </c>
      <c r="F48" s="34">
        <v>-276</v>
      </c>
      <c r="G48" s="34">
        <v>-263</v>
      </c>
    </row>
    <row r="49" spans="1:7" ht="11.25">
      <c r="A49" s="31"/>
      <c r="B49" s="31" t="s">
        <v>161</v>
      </c>
      <c r="C49" s="31"/>
      <c r="D49" s="31"/>
      <c r="E49" s="90">
        <f>-275</f>
        <v>-275</v>
      </c>
      <c r="F49" s="34">
        <v>-553</v>
      </c>
      <c r="G49" s="34">
        <v>-1158</v>
      </c>
    </row>
    <row r="50" spans="1:7" ht="11.25">
      <c r="A50" s="31"/>
      <c r="B50" s="31" t="s">
        <v>171</v>
      </c>
      <c r="C50" s="31"/>
      <c r="D50" s="31"/>
      <c r="E50" s="90">
        <v>0</v>
      </c>
      <c r="F50" s="34">
        <v>0</v>
      </c>
      <c r="G50" s="34">
        <v>3050</v>
      </c>
    </row>
    <row r="51" spans="1:7" ht="11.25">
      <c r="A51" s="31"/>
      <c r="B51" s="31" t="s">
        <v>138</v>
      </c>
      <c r="C51" s="31"/>
      <c r="D51" s="31"/>
      <c r="E51" s="90">
        <f>-1193</f>
        <v>-1193</v>
      </c>
      <c r="F51" s="34">
        <v>-1192</v>
      </c>
      <c r="G51" s="34">
        <v>-868</v>
      </c>
    </row>
    <row r="52" spans="1:7" ht="11.25">
      <c r="A52" s="31" t="s">
        <v>158</v>
      </c>
      <c r="B52" s="31"/>
      <c r="C52" s="31"/>
      <c r="D52" s="31"/>
      <c r="E52" s="92">
        <f>SUM(E45:E51)</f>
        <v>-1383.4</v>
      </c>
      <c r="F52" s="36">
        <f>SUM(F45:F51)</f>
        <v>-1889</v>
      </c>
      <c r="G52" s="36">
        <f>SUM(G45:G51)</f>
        <v>846</v>
      </c>
    </row>
    <row r="53" spans="1:7" ht="11.25">
      <c r="A53" s="31"/>
      <c r="B53" s="31"/>
      <c r="C53" s="31"/>
      <c r="D53" s="31"/>
      <c r="E53" s="90"/>
      <c r="F53" s="34"/>
      <c r="G53" s="34"/>
    </row>
    <row r="54" spans="1:7" ht="11.25">
      <c r="A54" s="1" t="s">
        <v>159</v>
      </c>
      <c r="B54" s="1"/>
      <c r="C54" s="1"/>
      <c r="D54" s="1"/>
      <c r="E54" s="90">
        <f>SUM(E37+E42+E52)</f>
        <v>-8904.4</v>
      </c>
      <c r="F54" s="34">
        <f>SUM(F37+F42+F52)</f>
        <v>-1423</v>
      </c>
      <c r="G54" s="34">
        <f>SUM(G37+G42+G52)</f>
        <v>-3515</v>
      </c>
    </row>
    <row r="55" spans="1:7" ht="11.25">
      <c r="A55" s="1" t="s">
        <v>179</v>
      </c>
      <c r="B55" s="1"/>
      <c r="C55" s="1"/>
      <c r="D55" s="1"/>
      <c r="E55" s="90">
        <f>-8484</f>
        <v>-8484</v>
      </c>
      <c r="F55" s="34">
        <v>-6770</v>
      </c>
      <c r="G55" s="34">
        <v>-3255</v>
      </c>
    </row>
    <row r="56" spans="1:7" ht="12" thickBot="1">
      <c r="A56" s="1" t="s">
        <v>180</v>
      </c>
      <c r="B56" s="1"/>
      <c r="C56" s="1"/>
      <c r="D56" s="1"/>
      <c r="E56" s="93">
        <f>SUM(E54:E55)</f>
        <v>-17388.4</v>
      </c>
      <c r="F56" s="37">
        <f>SUM(F54:F55)</f>
        <v>-8193</v>
      </c>
      <c r="G56" s="37">
        <f>SUM(G54:G55)</f>
        <v>-6770</v>
      </c>
    </row>
    <row r="57" spans="1:7" ht="12" thickTop="1">
      <c r="A57" s="31"/>
      <c r="B57" s="31"/>
      <c r="C57" s="31"/>
      <c r="D57" s="31"/>
      <c r="E57" s="90"/>
      <c r="F57" s="34"/>
      <c r="G57" s="34"/>
    </row>
    <row r="58" spans="1:7" ht="11.25">
      <c r="A58" s="1" t="s">
        <v>136</v>
      </c>
      <c r="B58" s="31"/>
      <c r="C58" s="31"/>
      <c r="D58" s="31"/>
      <c r="E58" s="90"/>
      <c r="F58" s="34"/>
      <c r="G58" s="34"/>
    </row>
    <row r="59" spans="1:7" ht="11.25">
      <c r="A59" s="31"/>
      <c r="B59" s="31" t="s">
        <v>14</v>
      </c>
      <c r="C59" s="31"/>
      <c r="D59" s="31"/>
      <c r="E59" s="90">
        <v>430</v>
      </c>
      <c r="F59" s="34">
        <v>1427</v>
      </c>
      <c r="G59" s="34">
        <v>2565</v>
      </c>
    </row>
    <row r="60" spans="1:7" ht="11.25">
      <c r="A60" s="31"/>
      <c r="B60" s="31" t="s">
        <v>154</v>
      </c>
      <c r="C60" s="31"/>
      <c r="D60" s="31"/>
      <c r="E60" s="90">
        <v>2521</v>
      </c>
      <c r="F60" s="34">
        <v>0</v>
      </c>
      <c r="G60" s="34">
        <v>0</v>
      </c>
    </row>
    <row r="61" spans="1:7" ht="11.25">
      <c r="A61" s="31"/>
      <c r="B61" s="31" t="s">
        <v>137</v>
      </c>
      <c r="C61" s="31"/>
      <c r="D61" s="31"/>
      <c r="E61" s="90">
        <f>-20339</f>
        <v>-20339</v>
      </c>
      <c r="F61" s="34">
        <v>-9620</v>
      </c>
      <c r="G61" s="34">
        <v>-9335</v>
      </c>
    </row>
    <row r="62" spans="1:7" ht="12" thickBot="1">
      <c r="A62" s="31"/>
      <c r="B62" s="31"/>
      <c r="C62" s="31"/>
      <c r="D62" s="31"/>
      <c r="E62" s="93">
        <f>SUM(E59:E61)</f>
        <v>-17388</v>
      </c>
      <c r="F62" s="37">
        <f>SUM(F59:F61)</f>
        <v>-8193</v>
      </c>
      <c r="G62" s="37">
        <f>SUM(G59:G61)</f>
        <v>-6770</v>
      </c>
    </row>
    <row r="63" spans="1:7" ht="12" thickTop="1">
      <c r="A63" s="31"/>
      <c r="B63" s="31"/>
      <c r="C63" s="31"/>
      <c r="D63" s="31"/>
      <c r="E63" s="94"/>
      <c r="F63" s="38"/>
      <c r="G63" s="38"/>
    </row>
    <row r="64" spans="1:6" ht="11.25">
      <c r="A64" s="31"/>
      <c r="B64" s="31"/>
      <c r="C64" s="31"/>
      <c r="D64" s="31"/>
      <c r="E64" s="94"/>
      <c r="F64" s="38"/>
    </row>
    <row r="65" spans="1:6" ht="11.25">
      <c r="A65" s="31"/>
      <c r="B65" s="31" t="s">
        <v>155</v>
      </c>
      <c r="C65" s="31"/>
      <c r="D65" s="31"/>
      <c r="E65" s="89"/>
      <c r="F65" s="31"/>
    </row>
    <row r="66" spans="2:5" ht="11.25">
      <c r="B66" s="32" t="str">
        <f>KLSE_IS!D110</f>
        <v>the year ended 31 January 2005.</v>
      </c>
      <c r="E66" s="95"/>
    </row>
  </sheetData>
  <mergeCells count="3">
    <mergeCell ref="A9:F9"/>
    <mergeCell ref="A10:F10"/>
    <mergeCell ref="A12:F12"/>
  </mergeCells>
  <printOptions/>
  <pageMargins left="1.14" right="0.75" top="0.51" bottom="0.35" header="0.3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2005-12-21T19:46:36Z</cp:lastPrinted>
  <dcterms:created xsi:type="dcterms:W3CDTF">2002-06-20T03:17:09Z</dcterms:created>
  <dcterms:modified xsi:type="dcterms:W3CDTF">2005-12-30T00:37:41Z</dcterms:modified>
  <cp:category/>
  <cp:version/>
  <cp:contentType/>
  <cp:contentStatus/>
</cp:coreProperties>
</file>